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შიდა ქართლი\"/>
    </mc:Choice>
  </mc:AlternateContent>
  <xr:revisionPtr revIDLastSave="0" documentId="13_ncr:1_{9317C3AD-759D-4E58-B2B0-A8941ABB9F18}" xr6:coauthVersionLast="47" xr6:coauthVersionMax="47" xr10:uidLastSave="{00000000-0000-0000-0000-000000000000}"/>
  <bookViews>
    <workbookView xWindow="28680" yWindow="-30" windowWidth="29040" windowHeight="15720" tabRatio="981" xr2:uid="{00000000-000D-0000-FFFF-FFFF00000000}"/>
  </bookViews>
  <sheets>
    <sheet name="ორლოვკა-სპასოვკა" sheetId="29" r:id="rId1"/>
    <sheet name="მამწვარა" sheetId="30" r:id="rId2"/>
    <sheet name="ყაურმა-მამწვარა" sheetId="31" r:id="rId3"/>
    <sheet name="ალმალო" sheetId="24" r:id="rId4"/>
    <sheet name="ზრესი" sheetId="25" r:id="rId5"/>
    <sheet name="ოკამი" sheetId="26" r:id="rId6"/>
    <sheet name="ლომატურცხი" sheetId="32" r:id="rId7"/>
    <sheet name="ზაკი-ხანდო-კოთელია" sheetId="33" r:id="rId8"/>
    <sheet name="კოთელია-ხანდო-ვარევანი" sheetId="34" r:id="rId9"/>
    <sheet name="სარო-ხიზაბავრის" sheetId="35" r:id="rId10"/>
    <sheet name="გიორგიწმინდა" sheetId="36" r:id="rId11"/>
    <sheet name="კლდე-წნისი" sheetId="38" r:id="rId12"/>
    <sheet name="ფერსა-მუგარეთი" sheetId="39" r:id="rId13"/>
    <sheet name="გურიკელ-ზიკილია" sheetId="40" r:id="rId14"/>
    <sheet name="გურიკელ-წრიოხი" sheetId="41" r:id="rId15"/>
    <sheet name="ვალე-პამაჯი" sheetId="42" r:id="rId16"/>
    <sheet name="კატარჯი" sheetId="43" r:id="rId17"/>
    <sheet name="ხევაშენი" sheetId="4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39" l="1"/>
  <c r="AE23" i="44" l="1"/>
  <c r="AC23" i="44"/>
  <c r="AA23" i="44"/>
  <c r="Y23" i="44"/>
  <c r="W23" i="44"/>
  <c r="V23" i="44"/>
  <c r="U23" i="44"/>
  <c r="S23" i="44"/>
  <c r="Q23" i="44"/>
  <c r="O23" i="44"/>
  <c r="M23" i="44"/>
  <c r="K23" i="44"/>
  <c r="I23" i="44"/>
  <c r="AF22" i="44"/>
  <c r="AD22" i="44"/>
  <c r="AB22" i="44"/>
  <c r="Z22" i="44"/>
  <c r="X22" i="44"/>
  <c r="V22" i="44"/>
  <c r="T22" i="44"/>
  <c r="R22" i="44"/>
  <c r="P22" i="44"/>
  <c r="N22" i="44"/>
  <c r="L22" i="44"/>
  <c r="J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F23" i="44" s="1"/>
  <c r="AD19" i="44"/>
  <c r="AD23" i="44" s="1"/>
  <c r="AB19" i="44"/>
  <c r="AB23" i="44" s="1"/>
  <c r="Z19" i="44"/>
  <c r="Z23" i="44" s="1"/>
  <c r="X19" i="44"/>
  <c r="X23" i="44" s="1"/>
  <c r="V19" i="44"/>
  <c r="T19" i="44"/>
  <c r="T23" i="44" s="1"/>
  <c r="R19" i="44"/>
  <c r="R23" i="44" s="1"/>
  <c r="P19" i="44"/>
  <c r="P23" i="44" s="1"/>
  <c r="N19" i="44"/>
  <c r="N23" i="44" s="1"/>
  <c r="L19" i="44"/>
  <c r="L23" i="44" s="1"/>
  <c r="J19" i="44"/>
  <c r="J23" i="44" s="1"/>
  <c r="AF18" i="44"/>
  <c r="AF27" i="44" s="1"/>
  <c r="AF28" i="44" s="1"/>
  <c r="AE18" i="44"/>
  <c r="AD18" i="44"/>
  <c r="AC18" i="44"/>
  <c r="AC27" i="44" s="1"/>
  <c r="AC28" i="44" s="1"/>
  <c r="AB18" i="44"/>
  <c r="AB27" i="44" s="1"/>
  <c r="AB28" i="44" s="1"/>
  <c r="AA18" i="44"/>
  <c r="Z18" i="44"/>
  <c r="Q18" i="44"/>
  <c r="P18" i="44"/>
  <c r="O18" i="44"/>
  <c r="N18" i="44"/>
  <c r="N27" i="44" s="1"/>
  <c r="N28" i="44" s="1"/>
  <c r="M18" i="44"/>
  <c r="M27" i="44" s="1"/>
  <c r="M28" i="44" s="1"/>
  <c r="L18" i="44"/>
  <c r="K18" i="44"/>
  <c r="K27" i="44" s="1"/>
  <c r="K28" i="44" s="1"/>
  <c r="J18" i="44"/>
  <c r="J27" i="44" s="1"/>
  <c r="J28" i="44" s="1"/>
  <c r="I18" i="44"/>
  <c r="I27" i="44" s="1"/>
  <c r="I28" i="44" s="1"/>
  <c r="AE23" i="43"/>
  <c r="AC23" i="43"/>
  <c r="AA23" i="43"/>
  <c r="Y23" i="43"/>
  <c r="W23" i="43"/>
  <c r="U23" i="43"/>
  <c r="S23" i="43"/>
  <c r="Q23" i="43"/>
  <c r="O23" i="43"/>
  <c r="N23" i="43"/>
  <c r="M23" i="43"/>
  <c r="K23" i="43"/>
  <c r="I23" i="43"/>
  <c r="AF22" i="43"/>
  <c r="AD22" i="43"/>
  <c r="AB22" i="43"/>
  <c r="Z22" i="43"/>
  <c r="X22" i="43"/>
  <c r="V22" i="43"/>
  <c r="T22" i="43"/>
  <c r="R22" i="43"/>
  <c r="P22" i="43"/>
  <c r="N22" i="43"/>
  <c r="L22" i="43"/>
  <c r="J22" i="43"/>
  <c r="AF21" i="43"/>
  <c r="AD21" i="43"/>
  <c r="AB21" i="43"/>
  <c r="Z21" i="43"/>
  <c r="X21" i="43"/>
  <c r="V21" i="43"/>
  <c r="T21" i="43"/>
  <c r="R21" i="43"/>
  <c r="P21" i="43"/>
  <c r="N21" i="43"/>
  <c r="L21" i="43"/>
  <c r="J21" i="43"/>
  <c r="AF20" i="43"/>
  <c r="AD20" i="43"/>
  <c r="AB20" i="43"/>
  <c r="Z20" i="43"/>
  <c r="X20" i="43"/>
  <c r="V20" i="43"/>
  <c r="T20" i="43"/>
  <c r="R20" i="43"/>
  <c r="P20" i="43"/>
  <c r="N20" i="43"/>
  <c r="L20" i="43"/>
  <c r="J20" i="43"/>
  <c r="AF19" i="43"/>
  <c r="AF23" i="43" s="1"/>
  <c r="AD19" i="43"/>
  <c r="AD23" i="43" s="1"/>
  <c r="AB19" i="43"/>
  <c r="AB23" i="43" s="1"/>
  <c r="Z19" i="43"/>
  <c r="Z23" i="43" s="1"/>
  <c r="X19" i="43"/>
  <c r="X23" i="43" s="1"/>
  <c r="V19" i="43"/>
  <c r="V23" i="43" s="1"/>
  <c r="T19" i="43"/>
  <c r="T23" i="43" s="1"/>
  <c r="R19" i="43"/>
  <c r="R23" i="43" s="1"/>
  <c r="P19" i="43"/>
  <c r="N19" i="43"/>
  <c r="L19" i="43"/>
  <c r="L23" i="43" s="1"/>
  <c r="J19" i="43"/>
  <c r="J23" i="43" s="1"/>
  <c r="AF18" i="43"/>
  <c r="AF27" i="43" s="1"/>
  <c r="AF28" i="43" s="1"/>
  <c r="AE18" i="43"/>
  <c r="AD18" i="43"/>
  <c r="AD27" i="43" s="1"/>
  <c r="AD28" i="43" s="1"/>
  <c r="AC18" i="43"/>
  <c r="AB18" i="43"/>
  <c r="AB27" i="43" s="1"/>
  <c r="AB28" i="43" s="1"/>
  <c r="AA18" i="43"/>
  <c r="AA27" i="43" s="1"/>
  <c r="AA28" i="43" s="1"/>
  <c r="Z18" i="43"/>
  <c r="Q18" i="43"/>
  <c r="Q27" i="43" s="1"/>
  <c r="Q28" i="43" s="1"/>
  <c r="P18" i="43"/>
  <c r="O18" i="43"/>
  <c r="N18" i="43"/>
  <c r="N27" i="43" s="1"/>
  <c r="N28" i="43" s="1"/>
  <c r="M18" i="43"/>
  <c r="L18" i="43"/>
  <c r="K18" i="43"/>
  <c r="K27" i="43" s="1"/>
  <c r="K28" i="43" s="1"/>
  <c r="J18" i="43"/>
  <c r="J27" i="43" s="1"/>
  <c r="J28" i="43" s="1"/>
  <c r="I18" i="43"/>
  <c r="I27" i="43" s="1"/>
  <c r="I28" i="43" s="1"/>
  <c r="AE23" i="42"/>
  <c r="AC23" i="42"/>
  <c r="AA23" i="42"/>
  <c r="Y23" i="42"/>
  <c r="W23" i="42"/>
  <c r="U23" i="42"/>
  <c r="S23" i="42"/>
  <c r="R23" i="42"/>
  <c r="Q23" i="42"/>
  <c r="O23" i="42"/>
  <c r="M23" i="42"/>
  <c r="K23" i="42"/>
  <c r="I23" i="42"/>
  <c r="AF22" i="42"/>
  <c r="AD22" i="42"/>
  <c r="AB22" i="42"/>
  <c r="Z22" i="42"/>
  <c r="X22" i="42"/>
  <c r="V22" i="42"/>
  <c r="T22" i="42"/>
  <c r="R22" i="42"/>
  <c r="P22" i="42"/>
  <c r="N22" i="42"/>
  <c r="L22" i="42"/>
  <c r="J22" i="42"/>
  <c r="AF21" i="42"/>
  <c r="AD21" i="42"/>
  <c r="AB21" i="42"/>
  <c r="Z21" i="42"/>
  <c r="X21" i="42"/>
  <c r="V21" i="42"/>
  <c r="T21" i="42"/>
  <c r="R21" i="42"/>
  <c r="P21" i="42"/>
  <c r="N21" i="42"/>
  <c r="L21" i="42"/>
  <c r="J21" i="42"/>
  <c r="AF20" i="42"/>
  <c r="AD20" i="42"/>
  <c r="AB20" i="42"/>
  <c r="Z20" i="42"/>
  <c r="X20" i="42"/>
  <c r="V20" i="42"/>
  <c r="T20" i="42"/>
  <c r="R20" i="42"/>
  <c r="P20" i="42"/>
  <c r="N20" i="42"/>
  <c r="L20" i="42"/>
  <c r="J20" i="42"/>
  <c r="AF19" i="42"/>
  <c r="AF23" i="42" s="1"/>
  <c r="AD19" i="42"/>
  <c r="AD23" i="42" s="1"/>
  <c r="AB19" i="42"/>
  <c r="AB23" i="42" s="1"/>
  <c r="Z19" i="42"/>
  <c r="Z23" i="42" s="1"/>
  <c r="X19" i="42"/>
  <c r="X23" i="42" s="1"/>
  <c r="V19" i="42"/>
  <c r="V23" i="42" s="1"/>
  <c r="T19" i="42"/>
  <c r="T23" i="42" s="1"/>
  <c r="R19" i="42"/>
  <c r="P19" i="42"/>
  <c r="P23" i="42" s="1"/>
  <c r="N19" i="42"/>
  <c r="N23" i="42" s="1"/>
  <c r="L19" i="42"/>
  <c r="L23" i="42" s="1"/>
  <c r="J19" i="42"/>
  <c r="J23" i="42" s="1"/>
  <c r="AF18" i="42"/>
  <c r="AF27" i="42" s="1"/>
  <c r="AF28" i="42" s="1"/>
  <c r="AE18" i="42"/>
  <c r="AE27" i="42" s="1"/>
  <c r="AE28" i="42" s="1"/>
  <c r="AD18" i="42"/>
  <c r="AC18" i="42"/>
  <c r="AC27" i="42" s="1"/>
  <c r="AC28" i="42" s="1"/>
  <c r="AB18" i="42"/>
  <c r="AA18" i="42"/>
  <c r="AA27" i="42" s="1"/>
  <c r="AA28" i="42" s="1"/>
  <c r="Z18" i="42"/>
  <c r="Q18" i="42"/>
  <c r="P18" i="42"/>
  <c r="O18" i="42"/>
  <c r="O27" i="42" s="1"/>
  <c r="O28" i="42" s="1"/>
  <c r="N18" i="42"/>
  <c r="M18" i="42"/>
  <c r="L18" i="42"/>
  <c r="K18" i="42"/>
  <c r="K27" i="42" s="1"/>
  <c r="K28" i="42" s="1"/>
  <c r="J18" i="42"/>
  <c r="I18" i="42"/>
  <c r="I27" i="42" s="1"/>
  <c r="I28" i="42" s="1"/>
  <c r="AE23" i="41"/>
  <c r="AC23" i="41"/>
  <c r="AA23" i="41"/>
  <c r="Y23" i="41"/>
  <c r="W23" i="41"/>
  <c r="U23" i="41"/>
  <c r="S23" i="41"/>
  <c r="R23" i="41"/>
  <c r="Q23" i="41"/>
  <c r="O23" i="41"/>
  <c r="M23" i="41"/>
  <c r="K23" i="41"/>
  <c r="I23" i="41"/>
  <c r="AF22" i="41"/>
  <c r="AD22" i="41"/>
  <c r="AB22" i="41"/>
  <c r="Z22" i="41"/>
  <c r="X22" i="41"/>
  <c r="V22" i="41"/>
  <c r="T22" i="41"/>
  <c r="R22" i="41"/>
  <c r="P22" i="41"/>
  <c r="N22" i="41"/>
  <c r="L22" i="41"/>
  <c r="J22" i="41"/>
  <c r="AF21" i="41"/>
  <c r="AD21" i="41"/>
  <c r="AB21" i="41"/>
  <c r="Z21" i="41"/>
  <c r="X21" i="41"/>
  <c r="V21" i="41"/>
  <c r="T21" i="41"/>
  <c r="R21" i="41"/>
  <c r="P21" i="41"/>
  <c r="N21" i="41"/>
  <c r="L21" i="41"/>
  <c r="J21" i="41"/>
  <c r="AF20" i="41"/>
  <c r="AD20" i="41"/>
  <c r="AB20" i="41"/>
  <c r="Z20" i="41"/>
  <c r="X20" i="41"/>
  <c r="V20" i="41"/>
  <c r="T20" i="41"/>
  <c r="R20" i="41"/>
  <c r="P20" i="41"/>
  <c r="N20" i="41"/>
  <c r="L20" i="41"/>
  <c r="J20" i="41"/>
  <c r="AF19" i="41"/>
  <c r="AF23" i="41" s="1"/>
  <c r="AD19" i="41"/>
  <c r="AD23" i="41" s="1"/>
  <c r="AB19" i="41"/>
  <c r="AB23" i="41" s="1"/>
  <c r="Z19" i="41"/>
  <c r="Z23" i="41" s="1"/>
  <c r="X19" i="41"/>
  <c r="X23" i="41" s="1"/>
  <c r="V19" i="41"/>
  <c r="V23" i="41" s="1"/>
  <c r="T19" i="41"/>
  <c r="T23" i="41" s="1"/>
  <c r="R19" i="41"/>
  <c r="P19" i="41"/>
  <c r="P23" i="41" s="1"/>
  <c r="N19" i="41"/>
  <c r="N23" i="41" s="1"/>
  <c r="L19" i="41"/>
  <c r="L23" i="41" s="1"/>
  <c r="J19" i="41"/>
  <c r="J23" i="41" s="1"/>
  <c r="AF18" i="41"/>
  <c r="AF27" i="41" s="1"/>
  <c r="AF28" i="41" s="1"/>
  <c r="AE18" i="41"/>
  <c r="AE27" i="41" s="1"/>
  <c r="AE28" i="41" s="1"/>
  <c r="AD18" i="41"/>
  <c r="AC18" i="41"/>
  <c r="AC27" i="41" s="1"/>
  <c r="AC28" i="41" s="1"/>
  <c r="AB18" i="41"/>
  <c r="AA18" i="41"/>
  <c r="AA27" i="41" s="1"/>
  <c r="AA28" i="41" s="1"/>
  <c r="Z18" i="41"/>
  <c r="Q18" i="41"/>
  <c r="P18" i="41"/>
  <c r="O18" i="41"/>
  <c r="O27" i="41" s="1"/>
  <c r="O28" i="41" s="1"/>
  <c r="N18" i="41"/>
  <c r="M18" i="41"/>
  <c r="M27" i="41" s="1"/>
  <c r="M28" i="41" s="1"/>
  <c r="L18" i="41"/>
  <c r="L27" i="41" s="1"/>
  <c r="L28" i="41" s="1"/>
  <c r="K18" i="41"/>
  <c r="K27" i="41" s="1"/>
  <c r="K28" i="41" s="1"/>
  <c r="J18" i="41"/>
  <c r="I18" i="41"/>
  <c r="I27" i="41" s="1"/>
  <c r="I28" i="41" s="1"/>
  <c r="AE23" i="40"/>
  <c r="AC23" i="40"/>
  <c r="AA23" i="40"/>
  <c r="Y23" i="40"/>
  <c r="W23" i="40"/>
  <c r="U23" i="40"/>
  <c r="S23" i="40"/>
  <c r="Q23" i="40"/>
  <c r="O23" i="40"/>
  <c r="M23" i="40"/>
  <c r="L23" i="40"/>
  <c r="K23" i="40"/>
  <c r="I23" i="40"/>
  <c r="AF22" i="40"/>
  <c r="AD22" i="40"/>
  <c r="AB22" i="40"/>
  <c r="Z22" i="40"/>
  <c r="X22" i="40"/>
  <c r="V22" i="40"/>
  <c r="T22" i="40"/>
  <c r="R22" i="40"/>
  <c r="P22" i="40"/>
  <c r="N22" i="40"/>
  <c r="L22" i="40"/>
  <c r="J22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AF20" i="40"/>
  <c r="AD20" i="40"/>
  <c r="AB20" i="40"/>
  <c r="Z20" i="40"/>
  <c r="X20" i="40"/>
  <c r="V20" i="40"/>
  <c r="T20" i="40"/>
  <c r="R20" i="40"/>
  <c r="P20" i="40"/>
  <c r="N20" i="40"/>
  <c r="L20" i="40"/>
  <c r="J20" i="40"/>
  <c r="AF19" i="40"/>
  <c r="AF23" i="40" s="1"/>
  <c r="AD19" i="40"/>
  <c r="AD23" i="40" s="1"/>
  <c r="AB19" i="40"/>
  <c r="AB23" i="40" s="1"/>
  <c r="Z19" i="40"/>
  <c r="Z23" i="40" s="1"/>
  <c r="X19" i="40"/>
  <c r="X23" i="40" s="1"/>
  <c r="V19" i="40"/>
  <c r="V23" i="40" s="1"/>
  <c r="T19" i="40"/>
  <c r="T23" i="40" s="1"/>
  <c r="R19" i="40"/>
  <c r="R23" i="40" s="1"/>
  <c r="P19" i="40"/>
  <c r="P23" i="40" s="1"/>
  <c r="N19" i="40"/>
  <c r="N23" i="40" s="1"/>
  <c r="L19" i="40"/>
  <c r="J19" i="40"/>
  <c r="J23" i="40" s="1"/>
  <c r="AF18" i="40"/>
  <c r="AF27" i="40" s="1"/>
  <c r="AF28" i="40" s="1"/>
  <c r="AE18" i="40"/>
  <c r="AD18" i="40"/>
  <c r="AD27" i="40" s="1"/>
  <c r="AD28" i="40" s="1"/>
  <c r="AC18" i="40"/>
  <c r="AB18" i="40"/>
  <c r="AB27" i="40" s="1"/>
  <c r="AB28" i="40" s="1"/>
  <c r="AA18" i="40"/>
  <c r="Z18" i="40"/>
  <c r="Q18" i="40"/>
  <c r="Q27" i="40" s="1"/>
  <c r="Q28" i="40" s="1"/>
  <c r="P18" i="40"/>
  <c r="O18" i="40"/>
  <c r="N18" i="40"/>
  <c r="M18" i="40"/>
  <c r="L18" i="40"/>
  <c r="K18" i="40"/>
  <c r="K27" i="40" s="1"/>
  <c r="K28" i="40" s="1"/>
  <c r="J18" i="40"/>
  <c r="J27" i="40" s="1"/>
  <c r="J28" i="40" s="1"/>
  <c r="I18" i="40"/>
  <c r="I27" i="40" s="1"/>
  <c r="I28" i="40" s="1"/>
  <c r="AE23" i="39"/>
  <c r="AC23" i="39"/>
  <c r="AA23" i="39"/>
  <c r="Y23" i="39"/>
  <c r="W23" i="39"/>
  <c r="V23" i="39"/>
  <c r="U23" i="39"/>
  <c r="S23" i="39"/>
  <c r="Q23" i="39"/>
  <c r="O23" i="39"/>
  <c r="M23" i="39"/>
  <c r="L23" i="39"/>
  <c r="K23" i="39"/>
  <c r="I23" i="39"/>
  <c r="AF22" i="39"/>
  <c r="AD22" i="39"/>
  <c r="AB22" i="39"/>
  <c r="Z22" i="39"/>
  <c r="X22" i="39"/>
  <c r="V22" i="39"/>
  <c r="T22" i="39"/>
  <c r="R22" i="39"/>
  <c r="P22" i="39"/>
  <c r="N22" i="39"/>
  <c r="L22" i="39"/>
  <c r="J22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AF20" i="39"/>
  <c r="AD20" i="39"/>
  <c r="AB20" i="39"/>
  <c r="Z20" i="39"/>
  <c r="X20" i="39"/>
  <c r="V20" i="39"/>
  <c r="T20" i="39"/>
  <c r="R20" i="39"/>
  <c r="P20" i="39"/>
  <c r="N20" i="39"/>
  <c r="L20" i="39"/>
  <c r="J20" i="39"/>
  <c r="AF19" i="39"/>
  <c r="AF23" i="39" s="1"/>
  <c r="AD19" i="39"/>
  <c r="AD23" i="39" s="1"/>
  <c r="AB19" i="39"/>
  <c r="AB23" i="39" s="1"/>
  <c r="Z19" i="39"/>
  <c r="Z23" i="39" s="1"/>
  <c r="X19" i="39"/>
  <c r="X23" i="39" s="1"/>
  <c r="V19" i="39"/>
  <c r="T19" i="39"/>
  <c r="T23" i="39" s="1"/>
  <c r="R19" i="39"/>
  <c r="R23" i="39" s="1"/>
  <c r="P19" i="39"/>
  <c r="P23" i="39" s="1"/>
  <c r="N19" i="39"/>
  <c r="N23" i="39" s="1"/>
  <c r="L19" i="39"/>
  <c r="J19" i="39"/>
  <c r="J23" i="39" s="1"/>
  <c r="AF18" i="39"/>
  <c r="AF27" i="39" s="1"/>
  <c r="AF28" i="39" s="1"/>
  <c r="AE18" i="39"/>
  <c r="AE27" i="39" s="1"/>
  <c r="AE28" i="39" s="1"/>
  <c r="AD18" i="39"/>
  <c r="AD27" i="39" s="1"/>
  <c r="AD28" i="39" s="1"/>
  <c r="AC18" i="39"/>
  <c r="AB18" i="39"/>
  <c r="AA18" i="39"/>
  <c r="AA27" i="39" s="1"/>
  <c r="AA28" i="39" s="1"/>
  <c r="Z18" i="39"/>
  <c r="Q18" i="39"/>
  <c r="P18" i="39"/>
  <c r="P27" i="39" s="1"/>
  <c r="P28" i="39" s="1"/>
  <c r="O18" i="39"/>
  <c r="O27" i="39" s="1"/>
  <c r="O28" i="39" s="1"/>
  <c r="N18" i="39"/>
  <c r="M18" i="39"/>
  <c r="L18" i="39"/>
  <c r="L27" i="39" s="1"/>
  <c r="L28" i="39" s="1"/>
  <c r="K18" i="39"/>
  <c r="K27" i="39" s="1"/>
  <c r="K28" i="39" s="1"/>
  <c r="J18" i="39"/>
  <c r="I18" i="39"/>
  <c r="I27" i="39" s="1"/>
  <c r="I28" i="39" s="1"/>
  <c r="AE23" i="38"/>
  <c r="AC23" i="38"/>
  <c r="AB23" i="38"/>
  <c r="AA23" i="38"/>
  <c r="Y23" i="38"/>
  <c r="X23" i="38"/>
  <c r="W23" i="38"/>
  <c r="U23" i="38"/>
  <c r="S23" i="38"/>
  <c r="Q23" i="38"/>
  <c r="O23" i="38"/>
  <c r="N23" i="38"/>
  <c r="M23" i="38"/>
  <c r="K23" i="38"/>
  <c r="I23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AF20" i="38"/>
  <c r="AD20" i="38"/>
  <c r="AB20" i="38"/>
  <c r="Z20" i="38"/>
  <c r="X20" i="38"/>
  <c r="V20" i="38"/>
  <c r="T20" i="38"/>
  <c r="R20" i="38"/>
  <c r="P20" i="38"/>
  <c r="N20" i="38"/>
  <c r="L20" i="38"/>
  <c r="J20" i="38"/>
  <c r="AF19" i="38"/>
  <c r="AF23" i="38" s="1"/>
  <c r="AD19" i="38"/>
  <c r="AD23" i="38" s="1"/>
  <c r="AB19" i="38"/>
  <c r="Z19" i="38"/>
  <c r="Z23" i="38" s="1"/>
  <c r="X19" i="38"/>
  <c r="V19" i="38"/>
  <c r="V23" i="38" s="1"/>
  <c r="T19" i="38"/>
  <c r="T23" i="38" s="1"/>
  <c r="R19" i="38"/>
  <c r="R23" i="38" s="1"/>
  <c r="P19" i="38"/>
  <c r="P23" i="38" s="1"/>
  <c r="N19" i="38"/>
  <c r="L19" i="38"/>
  <c r="L23" i="38" s="1"/>
  <c r="J19" i="38"/>
  <c r="J23" i="38" s="1"/>
  <c r="AF18" i="38"/>
  <c r="AF27" i="38" s="1"/>
  <c r="AF28" i="38" s="1"/>
  <c r="AE18" i="38"/>
  <c r="AD18" i="38"/>
  <c r="AC18" i="38"/>
  <c r="AB18" i="38"/>
  <c r="AB27" i="38" s="1"/>
  <c r="AB28" i="38" s="1"/>
  <c r="AA18" i="38"/>
  <c r="Z18" i="38"/>
  <c r="Q18" i="38"/>
  <c r="P18" i="38"/>
  <c r="O18" i="38"/>
  <c r="N18" i="38"/>
  <c r="M18" i="38"/>
  <c r="M27" i="38" s="1"/>
  <c r="M28" i="38" s="1"/>
  <c r="L18" i="38"/>
  <c r="K18" i="38"/>
  <c r="J18" i="38"/>
  <c r="J27" i="38" s="1"/>
  <c r="J28" i="38" s="1"/>
  <c r="I18" i="38"/>
  <c r="I27" i="38" s="1"/>
  <c r="I28" i="38" s="1"/>
  <c r="AE23" i="36"/>
  <c r="AC23" i="36"/>
  <c r="AA23" i="36"/>
  <c r="Y23" i="36"/>
  <c r="W23" i="36"/>
  <c r="V23" i="36"/>
  <c r="U23" i="36"/>
  <c r="S23" i="36"/>
  <c r="R23" i="36"/>
  <c r="Q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F23" i="36" s="1"/>
  <c r="AD19" i="36"/>
  <c r="AD23" i="36" s="1"/>
  <c r="AB19" i="36"/>
  <c r="AB23" i="36" s="1"/>
  <c r="Z19" i="36"/>
  <c r="Z23" i="36" s="1"/>
  <c r="X19" i="36"/>
  <c r="X23" i="36" s="1"/>
  <c r="V19" i="36"/>
  <c r="T19" i="36"/>
  <c r="T23" i="36" s="1"/>
  <c r="R19" i="36"/>
  <c r="P19" i="36"/>
  <c r="P23" i="36" s="1"/>
  <c r="N19" i="36"/>
  <c r="N23" i="36" s="1"/>
  <c r="L19" i="36"/>
  <c r="L23" i="36" s="1"/>
  <c r="J19" i="36"/>
  <c r="J23" i="36" s="1"/>
  <c r="AF18" i="36"/>
  <c r="AF27" i="36" s="1"/>
  <c r="AF28" i="36" s="1"/>
  <c r="AE18" i="36"/>
  <c r="AE27" i="36" s="1"/>
  <c r="AE28" i="36" s="1"/>
  <c r="AD18" i="36"/>
  <c r="AC18" i="36"/>
  <c r="AC27" i="36" s="1"/>
  <c r="AC28" i="36" s="1"/>
  <c r="AB18" i="36"/>
  <c r="AB27" i="36" s="1"/>
  <c r="AB28" i="36" s="1"/>
  <c r="AA18" i="36"/>
  <c r="Z18" i="36"/>
  <c r="Q18" i="36"/>
  <c r="Q27" i="36" s="1"/>
  <c r="Q28" i="36" s="1"/>
  <c r="P18" i="36"/>
  <c r="O18" i="36"/>
  <c r="N18" i="36"/>
  <c r="M18" i="36"/>
  <c r="M27" i="36" s="1"/>
  <c r="M28" i="36" s="1"/>
  <c r="L18" i="36"/>
  <c r="K18" i="36"/>
  <c r="K27" i="36" s="1"/>
  <c r="K28" i="36" s="1"/>
  <c r="J18" i="36"/>
  <c r="I18" i="36"/>
  <c r="I27" i="36" s="1"/>
  <c r="I28" i="36" s="1"/>
  <c r="AE23" i="35"/>
  <c r="AC23" i="35"/>
  <c r="AA23" i="35"/>
  <c r="Y23" i="35"/>
  <c r="W23" i="35"/>
  <c r="U23" i="35"/>
  <c r="S23" i="35"/>
  <c r="Q23" i="35"/>
  <c r="O23" i="35"/>
  <c r="M23" i="35"/>
  <c r="K23" i="35"/>
  <c r="I23" i="35"/>
  <c r="AF22" i="35"/>
  <c r="AD22" i="35"/>
  <c r="AB22" i="35"/>
  <c r="Z22" i="35"/>
  <c r="X22" i="35"/>
  <c r="V22" i="35"/>
  <c r="T22" i="35"/>
  <c r="R22" i="35"/>
  <c r="P22" i="35"/>
  <c r="N22" i="35"/>
  <c r="L22" i="35"/>
  <c r="J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F23" i="35" s="1"/>
  <c r="AD19" i="35"/>
  <c r="AD23" i="35" s="1"/>
  <c r="AB19" i="35"/>
  <c r="AB23" i="35" s="1"/>
  <c r="Z19" i="35"/>
  <c r="Z23" i="35" s="1"/>
  <c r="X19" i="35"/>
  <c r="X23" i="35" s="1"/>
  <c r="V19" i="35"/>
  <c r="V23" i="35" s="1"/>
  <c r="T19" i="35"/>
  <c r="T23" i="35" s="1"/>
  <c r="R19" i="35"/>
  <c r="R23" i="35" s="1"/>
  <c r="P19" i="35"/>
  <c r="P23" i="35" s="1"/>
  <c r="N19" i="35"/>
  <c r="N23" i="35" s="1"/>
  <c r="L19" i="35"/>
  <c r="L23" i="35" s="1"/>
  <c r="J19" i="35"/>
  <c r="J23" i="35" s="1"/>
  <c r="AF18" i="35"/>
  <c r="AF27" i="35" s="1"/>
  <c r="AF28" i="35" s="1"/>
  <c r="AE18" i="35"/>
  <c r="AD18" i="35"/>
  <c r="AD27" i="35" s="1"/>
  <c r="AD28" i="35" s="1"/>
  <c r="AC18" i="35"/>
  <c r="AC27" i="35" s="1"/>
  <c r="AC28" i="35" s="1"/>
  <c r="AB18" i="35"/>
  <c r="AB27" i="35" s="1"/>
  <c r="AB28" i="35" s="1"/>
  <c r="AA18" i="35"/>
  <c r="AA27" i="35" s="1"/>
  <c r="AA28" i="35" s="1"/>
  <c r="Z18" i="35"/>
  <c r="Q18" i="35"/>
  <c r="Q27" i="35" s="1"/>
  <c r="Q28" i="35" s="1"/>
  <c r="P18" i="35"/>
  <c r="O18" i="35"/>
  <c r="N18" i="35"/>
  <c r="M18" i="35"/>
  <c r="M27" i="35" s="1"/>
  <c r="M28" i="35" s="1"/>
  <c r="L18" i="35"/>
  <c r="K18" i="35"/>
  <c r="K27" i="35" s="1"/>
  <c r="K28" i="35" s="1"/>
  <c r="J18" i="35"/>
  <c r="I18" i="35"/>
  <c r="I27" i="35" s="1"/>
  <c r="I28" i="35" s="1"/>
  <c r="AE23" i="34"/>
  <c r="AC23" i="34"/>
  <c r="AA23" i="34"/>
  <c r="Z23" i="34"/>
  <c r="Y23" i="34"/>
  <c r="W23" i="34"/>
  <c r="V23" i="34"/>
  <c r="U23" i="34"/>
  <c r="S23" i="34"/>
  <c r="Q23" i="34"/>
  <c r="O23" i="34"/>
  <c r="M23" i="34"/>
  <c r="L23" i="34"/>
  <c r="K23" i="34"/>
  <c r="I23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D19" i="34"/>
  <c r="AD23" i="34" s="1"/>
  <c r="AB19" i="34"/>
  <c r="AB23" i="34" s="1"/>
  <c r="Z19" i="34"/>
  <c r="X19" i="34"/>
  <c r="X23" i="34" s="1"/>
  <c r="V19" i="34"/>
  <c r="T19" i="34"/>
  <c r="T23" i="34" s="1"/>
  <c r="R19" i="34"/>
  <c r="R23" i="34" s="1"/>
  <c r="P19" i="34"/>
  <c r="P23" i="34" s="1"/>
  <c r="N19" i="34"/>
  <c r="N23" i="34" s="1"/>
  <c r="L19" i="34"/>
  <c r="J19" i="34"/>
  <c r="AF18" i="34"/>
  <c r="AE18" i="34"/>
  <c r="AE27" i="34" s="1"/>
  <c r="AE28" i="34" s="1"/>
  <c r="AD18" i="34"/>
  <c r="AC18" i="34"/>
  <c r="AC27" i="34" s="1"/>
  <c r="AC28" i="34" s="1"/>
  <c r="AB18" i="34"/>
  <c r="AB27" i="34" s="1"/>
  <c r="AB28" i="34" s="1"/>
  <c r="AA18" i="34"/>
  <c r="Z18" i="34"/>
  <c r="Q18" i="34"/>
  <c r="Q27" i="34" s="1"/>
  <c r="Q28" i="34" s="1"/>
  <c r="P18" i="34"/>
  <c r="O18" i="34"/>
  <c r="O27" i="34" s="1"/>
  <c r="O28" i="34" s="1"/>
  <c r="N18" i="34"/>
  <c r="M18" i="34"/>
  <c r="M27" i="34" s="1"/>
  <c r="M28" i="34" s="1"/>
  <c r="L18" i="34"/>
  <c r="K18" i="34"/>
  <c r="K27" i="34" s="1"/>
  <c r="K28" i="34" s="1"/>
  <c r="J18" i="34"/>
  <c r="I18" i="34"/>
  <c r="AE23" i="33"/>
  <c r="AC23" i="33"/>
  <c r="AA23" i="33"/>
  <c r="Y23" i="33"/>
  <c r="W23" i="33"/>
  <c r="U23" i="33"/>
  <c r="S23" i="33"/>
  <c r="Q23" i="33"/>
  <c r="O23" i="33"/>
  <c r="M23" i="33"/>
  <c r="K23" i="33"/>
  <c r="I23" i="33"/>
  <c r="AF22" i="33"/>
  <c r="AD22" i="33"/>
  <c r="AB22" i="33"/>
  <c r="Z22" i="33"/>
  <c r="X22" i="33"/>
  <c r="V22" i="33"/>
  <c r="T22" i="33"/>
  <c r="R22" i="33"/>
  <c r="P22" i="33"/>
  <c r="N22" i="33"/>
  <c r="L22" i="33"/>
  <c r="J22" i="33"/>
  <c r="AF21" i="33"/>
  <c r="AD21" i="33"/>
  <c r="AB21" i="33"/>
  <c r="Z21" i="33"/>
  <c r="X21" i="33"/>
  <c r="V21" i="33"/>
  <c r="T21" i="33"/>
  <c r="R21" i="33"/>
  <c r="P21" i="33"/>
  <c r="N21" i="33"/>
  <c r="L21" i="33"/>
  <c r="J21" i="33"/>
  <c r="AF20" i="33"/>
  <c r="AD20" i="33"/>
  <c r="AB20" i="33"/>
  <c r="Z20" i="33"/>
  <c r="X20" i="33"/>
  <c r="V20" i="33"/>
  <c r="T20" i="33"/>
  <c r="R20" i="33"/>
  <c r="P20" i="33"/>
  <c r="N20" i="33"/>
  <c r="L20" i="33"/>
  <c r="J20" i="33"/>
  <c r="AF19" i="33"/>
  <c r="AF23" i="33" s="1"/>
  <c r="AD19" i="33"/>
  <c r="AD23" i="33" s="1"/>
  <c r="AB19" i="33"/>
  <c r="AB23" i="33" s="1"/>
  <c r="Z19" i="33"/>
  <c r="Z23" i="33" s="1"/>
  <c r="X19" i="33"/>
  <c r="X23" i="33" s="1"/>
  <c r="V19" i="33"/>
  <c r="V23" i="33" s="1"/>
  <c r="T19" i="33"/>
  <c r="T23" i="33" s="1"/>
  <c r="R19" i="33"/>
  <c r="R23" i="33" s="1"/>
  <c r="P19" i="33"/>
  <c r="N19" i="33"/>
  <c r="N23" i="33" s="1"/>
  <c r="L19" i="33"/>
  <c r="L23" i="33" s="1"/>
  <c r="J19" i="33"/>
  <c r="J23" i="33" s="1"/>
  <c r="AF18" i="33"/>
  <c r="AE18" i="33"/>
  <c r="AE27" i="33" s="1"/>
  <c r="AE28" i="33" s="1"/>
  <c r="AD18" i="33"/>
  <c r="AD27" i="33" s="1"/>
  <c r="AD28" i="33" s="1"/>
  <c r="AC18" i="33"/>
  <c r="AB18" i="33"/>
  <c r="AA18" i="33"/>
  <c r="AA27" i="33" s="1"/>
  <c r="AA28" i="33" s="1"/>
  <c r="Z18" i="33"/>
  <c r="Q18" i="33"/>
  <c r="Q27" i="33" s="1"/>
  <c r="Q28" i="33" s="1"/>
  <c r="P18" i="33"/>
  <c r="O18" i="33"/>
  <c r="O27" i="33" s="1"/>
  <c r="O28" i="33" s="1"/>
  <c r="N18" i="33"/>
  <c r="N27" i="33" s="1"/>
  <c r="N28" i="33" s="1"/>
  <c r="M18" i="33"/>
  <c r="L18" i="33"/>
  <c r="K18" i="33"/>
  <c r="J18" i="33"/>
  <c r="I18" i="33"/>
  <c r="I27" i="33" s="1"/>
  <c r="I28" i="33" s="1"/>
  <c r="AE23" i="32"/>
  <c r="AC23" i="32"/>
  <c r="AA23" i="32"/>
  <c r="Y23" i="32"/>
  <c r="W23" i="32"/>
  <c r="V23" i="32"/>
  <c r="U23" i="32"/>
  <c r="S23" i="32"/>
  <c r="Q23" i="32"/>
  <c r="O23" i="32"/>
  <c r="M23" i="32"/>
  <c r="K23" i="32"/>
  <c r="I23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F23" i="32" s="1"/>
  <c r="AD19" i="32"/>
  <c r="AD23" i="32" s="1"/>
  <c r="AB19" i="32"/>
  <c r="AB23" i="32" s="1"/>
  <c r="Z19" i="32"/>
  <c r="Z23" i="32" s="1"/>
  <c r="X19" i="32"/>
  <c r="X23" i="32" s="1"/>
  <c r="V19" i="32"/>
  <c r="T19" i="32"/>
  <c r="T23" i="32" s="1"/>
  <c r="R19" i="32"/>
  <c r="R23" i="32" s="1"/>
  <c r="P19" i="32"/>
  <c r="P23" i="32" s="1"/>
  <c r="N19" i="32"/>
  <c r="N23" i="32" s="1"/>
  <c r="L19" i="32"/>
  <c r="L23" i="32" s="1"/>
  <c r="J19" i="32"/>
  <c r="J23" i="32" s="1"/>
  <c r="AF18" i="32"/>
  <c r="AF27" i="32" s="1"/>
  <c r="AF28" i="32" s="1"/>
  <c r="AE18" i="32"/>
  <c r="AE27" i="32" s="1"/>
  <c r="AE28" i="32" s="1"/>
  <c r="AD18" i="32"/>
  <c r="AC18" i="32"/>
  <c r="AC27" i="32" s="1"/>
  <c r="AC28" i="32" s="1"/>
  <c r="AB18" i="32"/>
  <c r="AB27" i="32" s="1"/>
  <c r="AB28" i="32" s="1"/>
  <c r="AA18" i="32"/>
  <c r="AA27" i="32" s="1"/>
  <c r="AA28" i="32" s="1"/>
  <c r="Z18" i="32"/>
  <c r="Q18" i="32"/>
  <c r="Q27" i="32" s="1"/>
  <c r="Q28" i="32" s="1"/>
  <c r="P18" i="32"/>
  <c r="O18" i="32"/>
  <c r="O27" i="32" s="1"/>
  <c r="O28" i="32" s="1"/>
  <c r="N18" i="32"/>
  <c r="M18" i="32"/>
  <c r="M27" i="32" s="1"/>
  <c r="M28" i="32" s="1"/>
  <c r="L18" i="32"/>
  <c r="K18" i="32"/>
  <c r="K27" i="32" s="1"/>
  <c r="K28" i="32" s="1"/>
  <c r="J18" i="32"/>
  <c r="I18" i="32"/>
  <c r="I27" i="32" s="1"/>
  <c r="I28" i="32" s="1"/>
  <c r="AE23" i="26"/>
  <c r="AC23" i="26"/>
  <c r="AA23" i="26"/>
  <c r="Y23" i="26"/>
  <c r="W23" i="26"/>
  <c r="V23" i="26"/>
  <c r="U23" i="26"/>
  <c r="S23" i="26"/>
  <c r="R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F23" i="26" s="1"/>
  <c r="AD19" i="26"/>
  <c r="AD23" i="26" s="1"/>
  <c r="AB19" i="26"/>
  <c r="AB23" i="26" s="1"/>
  <c r="Z19" i="26"/>
  <c r="Z23" i="26" s="1"/>
  <c r="X19" i="26"/>
  <c r="X23" i="26" s="1"/>
  <c r="V19" i="26"/>
  <c r="T19" i="26"/>
  <c r="T23" i="26" s="1"/>
  <c r="R19" i="26"/>
  <c r="P19" i="26"/>
  <c r="P23" i="26" s="1"/>
  <c r="N19" i="26"/>
  <c r="N23" i="26" s="1"/>
  <c r="L19" i="26"/>
  <c r="J19" i="26"/>
  <c r="J23" i="26" s="1"/>
  <c r="AF18" i="26"/>
  <c r="AF27" i="26" s="1"/>
  <c r="AF28" i="26" s="1"/>
  <c r="AE18" i="26"/>
  <c r="AE27" i="26" s="1"/>
  <c r="AE28" i="26" s="1"/>
  <c r="AD18" i="26"/>
  <c r="AC18" i="26"/>
  <c r="AC27" i="26" s="1"/>
  <c r="AC28" i="26" s="1"/>
  <c r="AB18" i="26"/>
  <c r="AA18" i="26"/>
  <c r="AA27" i="26" s="1"/>
  <c r="AA28" i="26" s="1"/>
  <c r="Z18" i="26"/>
  <c r="Q18" i="26"/>
  <c r="Q27" i="26" s="1"/>
  <c r="Q28" i="26" s="1"/>
  <c r="P18" i="26"/>
  <c r="O18" i="26"/>
  <c r="O27" i="26" s="1"/>
  <c r="O28" i="26" s="1"/>
  <c r="N18" i="26"/>
  <c r="M18" i="26"/>
  <c r="M27" i="26" s="1"/>
  <c r="M28" i="26" s="1"/>
  <c r="L18" i="26"/>
  <c r="K18" i="26"/>
  <c r="J18" i="26"/>
  <c r="I18" i="26"/>
  <c r="I27" i="26" s="1"/>
  <c r="I28" i="26" s="1"/>
  <c r="AE23" i="25"/>
  <c r="AD23" i="25"/>
  <c r="AC23" i="25"/>
  <c r="AA23" i="25"/>
  <c r="Y23" i="25"/>
  <c r="W23" i="25"/>
  <c r="U23" i="25"/>
  <c r="S23" i="25"/>
  <c r="Q23" i="25"/>
  <c r="P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F23" i="25" s="1"/>
  <c r="AD19" i="25"/>
  <c r="AB19" i="25"/>
  <c r="AB23" i="25" s="1"/>
  <c r="Z19" i="25"/>
  <c r="Z23" i="25" s="1"/>
  <c r="X19" i="25"/>
  <c r="X23" i="25" s="1"/>
  <c r="V19" i="25"/>
  <c r="V23" i="25" s="1"/>
  <c r="T19" i="25"/>
  <c r="T23" i="25" s="1"/>
  <c r="R19" i="25"/>
  <c r="R23" i="25" s="1"/>
  <c r="P19" i="25"/>
  <c r="N19" i="25"/>
  <c r="N23" i="25" s="1"/>
  <c r="L19" i="25"/>
  <c r="L23" i="25" s="1"/>
  <c r="J19" i="25"/>
  <c r="J23" i="25" s="1"/>
  <c r="AF18" i="25"/>
  <c r="AF27" i="25" s="1"/>
  <c r="AF28" i="25" s="1"/>
  <c r="AE18" i="25"/>
  <c r="AD18" i="25"/>
  <c r="AC18" i="25"/>
  <c r="AC27" i="25" s="1"/>
  <c r="AC28" i="25" s="1"/>
  <c r="AB18" i="25"/>
  <c r="AA18" i="25"/>
  <c r="AA27" i="25" s="1"/>
  <c r="AA28" i="25" s="1"/>
  <c r="Z18" i="25"/>
  <c r="Q18" i="25"/>
  <c r="P18" i="25"/>
  <c r="O18" i="25"/>
  <c r="N18" i="25"/>
  <c r="M18" i="25"/>
  <c r="M27" i="25" s="1"/>
  <c r="M28" i="25" s="1"/>
  <c r="L18" i="25"/>
  <c r="K18" i="25"/>
  <c r="K27" i="25" s="1"/>
  <c r="K28" i="25" s="1"/>
  <c r="J18" i="25"/>
  <c r="I18" i="25"/>
  <c r="I27" i="25" s="1"/>
  <c r="I28" i="25" s="1"/>
  <c r="AE23" i="24"/>
  <c r="AD23" i="24"/>
  <c r="AC23" i="24"/>
  <c r="AA23" i="24"/>
  <c r="Z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D19" i="24"/>
  <c r="AB19" i="24"/>
  <c r="AB23" i="24" s="1"/>
  <c r="Z19" i="24"/>
  <c r="X19" i="24"/>
  <c r="X23" i="24" s="1"/>
  <c r="V19" i="24"/>
  <c r="V23" i="24" s="1"/>
  <c r="T19" i="24"/>
  <c r="T23" i="24" s="1"/>
  <c r="R19" i="24"/>
  <c r="R23" i="24" s="1"/>
  <c r="P19" i="24"/>
  <c r="P23" i="24" s="1"/>
  <c r="N19" i="24"/>
  <c r="N23" i="24" s="1"/>
  <c r="L19" i="24"/>
  <c r="L23" i="24" s="1"/>
  <c r="J19" i="24"/>
  <c r="J23" i="24" s="1"/>
  <c r="AF18" i="24"/>
  <c r="AF27" i="24" s="1"/>
  <c r="AF28" i="24" s="1"/>
  <c r="AE18" i="24"/>
  <c r="AE27" i="24" s="1"/>
  <c r="AE28" i="24" s="1"/>
  <c r="AD18" i="24"/>
  <c r="AC18" i="24"/>
  <c r="AB18" i="24"/>
  <c r="AB27" i="24" s="1"/>
  <c r="AB28" i="24" s="1"/>
  <c r="AA18" i="24"/>
  <c r="Z18" i="24"/>
  <c r="Q18" i="24"/>
  <c r="P18" i="24"/>
  <c r="O18" i="24"/>
  <c r="O27" i="24" s="1"/>
  <c r="O28" i="24" s="1"/>
  <c r="N18" i="24"/>
  <c r="M18" i="24"/>
  <c r="L18" i="24"/>
  <c r="K18" i="24"/>
  <c r="J18" i="24"/>
  <c r="J27" i="24" s="1"/>
  <c r="J28" i="24" s="1"/>
  <c r="I18" i="24"/>
  <c r="I27" i="24" s="1"/>
  <c r="I28" i="24" s="1"/>
  <c r="AE23" i="31"/>
  <c r="AC23" i="31"/>
  <c r="AA23" i="31"/>
  <c r="Y23" i="31"/>
  <c r="W23" i="31"/>
  <c r="U23" i="31"/>
  <c r="S23" i="31"/>
  <c r="Q23" i="31"/>
  <c r="O23" i="31"/>
  <c r="N23" i="31"/>
  <c r="M23" i="31"/>
  <c r="K23" i="31"/>
  <c r="I23" i="31"/>
  <c r="AF22" i="31"/>
  <c r="AD22" i="31"/>
  <c r="AB22" i="31"/>
  <c r="Z22" i="31"/>
  <c r="X22" i="31"/>
  <c r="V22" i="31"/>
  <c r="T22" i="31"/>
  <c r="R22" i="31"/>
  <c r="P22" i="31"/>
  <c r="N22" i="31"/>
  <c r="L22" i="31"/>
  <c r="J22" i="31"/>
  <c r="AF21" i="31"/>
  <c r="AD21" i="31"/>
  <c r="AB21" i="31"/>
  <c r="Z21" i="31"/>
  <c r="X21" i="31"/>
  <c r="V21" i="31"/>
  <c r="T21" i="31"/>
  <c r="R21" i="31"/>
  <c r="P21" i="31"/>
  <c r="N21" i="31"/>
  <c r="L21" i="31"/>
  <c r="J21" i="31"/>
  <c r="AF20" i="31"/>
  <c r="AD20" i="31"/>
  <c r="AB20" i="31"/>
  <c r="Z20" i="31"/>
  <c r="X20" i="31"/>
  <c r="V20" i="31"/>
  <c r="T20" i="31"/>
  <c r="R20" i="31"/>
  <c r="P20" i="31"/>
  <c r="N20" i="31"/>
  <c r="L20" i="31"/>
  <c r="J20" i="31"/>
  <c r="AF19" i="31"/>
  <c r="AF23" i="31" s="1"/>
  <c r="AD19" i="31"/>
  <c r="AD23" i="31" s="1"/>
  <c r="AB19" i="31"/>
  <c r="AB23" i="31" s="1"/>
  <c r="Z19" i="31"/>
  <c r="Z23" i="31" s="1"/>
  <c r="X19" i="31"/>
  <c r="X23" i="31" s="1"/>
  <c r="V19" i="31"/>
  <c r="V23" i="31" s="1"/>
  <c r="T19" i="31"/>
  <c r="T23" i="31" s="1"/>
  <c r="R19" i="31"/>
  <c r="R23" i="31" s="1"/>
  <c r="P19" i="31"/>
  <c r="P23" i="31" s="1"/>
  <c r="N19" i="31"/>
  <c r="L19" i="31"/>
  <c r="L23" i="31" s="1"/>
  <c r="J19" i="31"/>
  <c r="J23" i="31" s="1"/>
  <c r="AF18" i="31"/>
  <c r="AE18" i="31"/>
  <c r="AE27" i="31" s="1"/>
  <c r="AE28" i="31" s="1"/>
  <c r="AD18" i="31"/>
  <c r="AD27" i="31" s="1"/>
  <c r="AD28" i="31" s="1"/>
  <c r="AC18" i="31"/>
  <c r="AC27" i="31" s="1"/>
  <c r="AC28" i="31" s="1"/>
  <c r="AB18" i="31"/>
  <c r="AA18" i="31"/>
  <c r="AA27" i="31" s="1"/>
  <c r="AA28" i="31" s="1"/>
  <c r="Z18" i="31"/>
  <c r="Q18" i="31"/>
  <c r="Q27" i="31" s="1"/>
  <c r="Q28" i="31" s="1"/>
  <c r="P18" i="31"/>
  <c r="O18" i="31"/>
  <c r="O27" i="31" s="1"/>
  <c r="O28" i="31" s="1"/>
  <c r="N18" i="31"/>
  <c r="N27" i="31" s="1"/>
  <c r="N28" i="31" s="1"/>
  <c r="M18" i="31"/>
  <c r="L18" i="31"/>
  <c r="K18" i="31"/>
  <c r="K27" i="31" s="1"/>
  <c r="K28" i="31" s="1"/>
  <c r="J18" i="31"/>
  <c r="I18" i="31"/>
  <c r="AE23" i="30"/>
  <c r="AD23" i="30"/>
  <c r="AC23" i="30"/>
  <c r="AA23" i="30"/>
  <c r="Y23" i="30"/>
  <c r="W23" i="30"/>
  <c r="U23" i="30"/>
  <c r="S23" i="30"/>
  <c r="Q23" i="30"/>
  <c r="O23" i="30"/>
  <c r="N23" i="30"/>
  <c r="M23" i="30"/>
  <c r="L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F23" i="30" s="1"/>
  <c r="AD19" i="30"/>
  <c r="AB19" i="30"/>
  <c r="AB23" i="30" s="1"/>
  <c r="Z19" i="30"/>
  <c r="Z23" i="30" s="1"/>
  <c r="X19" i="30"/>
  <c r="V19" i="30"/>
  <c r="V23" i="30" s="1"/>
  <c r="T19" i="30"/>
  <c r="T23" i="30" s="1"/>
  <c r="R19" i="30"/>
  <c r="R23" i="30" s="1"/>
  <c r="P19" i="30"/>
  <c r="P23" i="30" s="1"/>
  <c r="N19" i="30"/>
  <c r="L19" i="30"/>
  <c r="J19" i="30"/>
  <c r="J23" i="30" s="1"/>
  <c r="AF18" i="30"/>
  <c r="AE18" i="30"/>
  <c r="AE27" i="30" s="1"/>
  <c r="AE28" i="30" s="1"/>
  <c r="AD18" i="30"/>
  <c r="AC18" i="30"/>
  <c r="AC27" i="30" s="1"/>
  <c r="AC28" i="30" s="1"/>
  <c r="AB18" i="30"/>
  <c r="AB27" i="30" s="1"/>
  <c r="AB28" i="30" s="1"/>
  <c r="AA18" i="30"/>
  <c r="AA27" i="30" s="1"/>
  <c r="AA28" i="30" s="1"/>
  <c r="Z18" i="30"/>
  <c r="Q18" i="30"/>
  <c r="P18" i="30"/>
  <c r="P27" i="30" s="1"/>
  <c r="P28" i="30" s="1"/>
  <c r="O18" i="30"/>
  <c r="O27" i="30" s="1"/>
  <c r="O28" i="30" s="1"/>
  <c r="N18" i="30"/>
  <c r="M18" i="30"/>
  <c r="M27" i="30" s="1"/>
  <c r="M28" i="30" s="1"/>
  <c r="L18" i="30"/>
  <c r="K18" i="30"/>
  <c r="K27" i="30" s="1"/>
  <c r="K28" i="30" s="1"/>
  <c r="J18" i="30"/>
  <c r="I18" i="30"/>
  <c r="I27" i="30" s="1"/>
  <c r="I28" i="30" s="1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I19" i="29"/>
  <c r="A18" i="29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Q27" i="44" l="1"/>
  <c r="Q28" i="44" s="1"/>
  <c r="AE27" i="44"/>
  <c r="AE28" i="44" s="1"/>
  <c r="P27" i="44"/>
  <c r="P28" i="44" s="1"/>
  <c r="Z27" i="44"/>
  <c r="Z28" i="44" s="1"/>
  <c r="O27" i="44"/>
  <c r="O28" i="44" s="1"/>
  <c r="AA27" i="44"/>
  <c r="AA28" i="44" s="1"/>
  <c r="L27" i="43"/>
  <c r="L28" i="43" s="1"/>
  <c r="M27" i="43"/>
  <c r="M28" i="43" s="1"/>
  <c r="P23" i="43"/>
  <c r="Z27" i="43"/>
  <c r="Z28" i="43" s="1"/>
  <c r="O27" i="43"/>
  <c r="O28" i="43" s="1"/>
  <c r="P27" i="43"/>
  <c r="P28" i="43" s="1"/>
  <c r="AC27" i="43"/>
  <c r="AC28" i="43" s="1"/>
  <c r="AE27" i="43"/>
  <c r="AE28" i="43" s="1"/>
  <c r="J27" i="42"/>
  <c r="J28" i="42" s="1"/>
  <c r="M27" i="42"/>
  <c r="M28" i="42" s="1"/>
  <c r="Z27" i="42"/>
  <c r="Z28" i="42" s="1"/>
  <c r="P27" i="42"/>
  <c r="P28" i="42" s="1"/>
  <c r="AB27" i="42"/>
  <c r="AB28" i="42" s="1"/>
  <c r="Q27" i="42"/>
  <c r="Q28" i="42" s="1"/>
  <c r="AD27" i="42"/>
  <c r="AD28" i="42" s="1"/>
  <c r="P27" i="41"/>
  <c r="P28" i="41" s="1"/>
  <c r="Q27" i="41"/>
  <c r="Q28" i="41" s="1"/>
  <c r="AD27" i="41"/>
  <c r="AD28" i="41" s="1"/>
  <c r="N27" i="41"/>
  <c r="N28" i="41" s="1"/>
  <c r="Z27" i="41"/>
  <c r="Z28" i="41" s="1"/>
  <c r="N27" i="40"/>
  <c r="N28" i="40" s="1"/>
  <c r="Z27" i="40"/>
  <c r="Z28" i="40" s="1"/>
  <c r="L27" i="40"/>
  <c r="L28" i="40" s="1"/>
  <c r="O27" i="40"/>
  <c r="O28" i="40" s="1"/>
  <c r="AA27" i="40"/>
  <c r="AA28" i="40" s="1"/>
  <c r="P27" i="40"/>
  <c r="P28" i="40" s="1"/>
  <c r="M27" i="40"/>
  <c r="M28" i="40" s="1"/>
  <c r="AC27" i="40"/>
  <c r="AC28" i="40" s="1"/>
  <c r="AE27" i="40"/>
  <c r="AE28" i="40" s="1"/>
  <c r="J27" i="39"/>
  <c r="J28" i="39" s="1"/>
  <c r="M27" i="39"/>
  <c r="M28" i="39" s="1"/>
  <c r="N27" i="39"/>
  <c r="N28" i="39" s="1"/>
  <c r="Z27" i="39"/>
  <c r="Z28" i="39" s="1"/>
  <c r="AB27" i="39"/>
  <c r="AB28" i="39" s="1"/>
  <c r="Q27" i="39"/>
  <c r="Q28" i="39" s="1"/>
  <c r="AC27" i="39"/>
  <c r="AC28" i="39" s="1"/>
  <c r="N27" i="38"/>
  <c r="N28" i="38" s="1"/>
  <c r="Z27" i="38"/>
  <c r="Z28" i="38" s="1"/>
  <c r="O27" i="38"/>
  <c r="O28" i="38" s="1"/>
  <c r="AA27" i="38"/>
  <c r="AA28" i="38" s="1"/>
  <c r="P27" i="38"/>
  <c r="P28" i="38" s="1"/>
  <c r="Q27" i="38"/>
  <c r="Q28" i="38" s="1"/>
  <c r="AC27" i="38"/>
  <c r="AC28" i="38" s="1"/>
  <c r="AD27" i="38"/>
  <c r="AD28" i="38" s="1"/>
  <c r="AE27" i="38"/>
  <c r="AE28" i="38" s="1"/>
  <c r="K27" i="38"/>
  <c r="K28" i="38" s="1"/>
  <c r="L27" i="36"/>
  <c r="L28" i="36" s="1"/>
  <c r="N27" i="36"/>
  <c r="N28" i="36" s="1"/>
  <c r="Z27" i="36"/>
  <c r="Z28" i="36" s="1"/>
  <c r="O27" i="36"/>
  <c r="O28" i="36" s="1"/>
  <c r="AA27" i="36"/>
  <c r="AA28" i="36" s="1"/>
  <c r="Z27" i="35"/>
  <c r="Z28" i="35" s="1"/>
  <c r="O27" i="35"/>
  <c r="O28" i="35" s="1"/>
  <c r="P27" i="35"/>
  <c r="P28" i="35" s="1"/>
  <c r="AE27" i="35"/>
  <c r="AE28" i="35" s="1"/>
  <c r="I27" i="34"/>
  <c r="I28" i="34" s="1"/>
  <c r="L27" i="34"/>
  <c r="L28" i="34" s="1"/>
  <c r="N27" i="34"/>
  <c r="N28" i="34" s="1"/>
  <c r="Z27" i="34"/>
  <c r="Z28" i="34" s="1"/>
  <c r="AA27" i="34"/>
  <c r="AA28" i="34" s="1"/>
  <c r="J23" i="34"/>
  <c r="J27" i="34" s="1"/>
  <c r="J28" i="34" s="1"/>
  <c r="AF23" i="34"/>
  <c r="AF27" i="34" s="1"/>
  <c r="AF28" i="34" s="1"/>
  <c r="M27" i="33"/>
  <c r="M28" i="33" s="1"/>
  <c r="Z27" i="33"/>
  <c r="Z28" i="33" s="1"/>
  <c r="L27" i="33"/>
  <c r="L28" i="33" s="1"/>
  <c r="AC27" i="33"/>
  <c r="AC28" i="33" s="1"/>
  <c r="P23" i="33"/>
  <c r="P27" i="33" s="1"/>
  <c r="P28" i="33" s="1"/>
  <c r="K27" i="33"/>
  <c r="K28" i="33" s="1"/>
  <c r="L27" i="32"/>
  <c r="L28" i="32" s="1"/>
  <c r="N27" i="32"/>
  <c r="N28" i="32" s="1"/>
  <c r="Z27" i="32"/>
  <c r="Z28" i="32" s="1"/>
  <c r="P27" i="26"/>
  <c r="P28" i="26" s="1"/>
  <c r="AB27" i="26"/>
  <c r="AB28" i="26" s="1"/>
  <c r="AD27" i="26"/>
  <c r="AD28" i="26" s="1"/>
  <c r="K27" i="26"/>
  <c r="K28" i="26" s="1"/>
  <c r="L23" i="26"/>
  <c r="J27" i="26"/>
  <c r="J28" i="26" s="1"/>
  <c r="N27" i="26"/>
  <c r="N28" i="26" s="1"/>
  <c r="Z27" i="26"/>
  <c r="Z28" i="26" s="1"/>
  <c r="Q27" i="25"/>
  <c r="Q28" i="25" s="1"/>
  <c r="AD27" i="25"/>
  <c r="AD28" i="25" s="1"/>
  <c r="AE27" i="25"/>
  <c r="AE28" i="25" s="1"/>
  <c r="O27" i="25"/>
  <c r="O28" i="25" s="1"/>
  <c r="P27" i="25"/>
  <c r="P28" i="25" s="1"/>
  <c r="Z27" i="25"/>
  <c r="Z28" i="25" s="1"/>
  <c r="L27" i="25"/>
  <c r="L28" i="25" s="1"/>
  <c r="L27" i="24"/>
  <c r="L28" i="24" s="1"/>
  <c r="M27" i="24"/>
  <c r="M28" i="24" s="1"/>
  <c r="N27" i="24"/>
  <c r="N28" i="24" s="1"/>
  <c r="Z27" i="24"/>
  <c r="Z28" i="24" s="1"/>
  <c r="Q27" i="24"/>
  <c r="Q28" i="24" s="1"/>
  <c r="AC27" i="24"/>
  <c r="AC28" i="24" s="1"/>
  <c r="K27" i="24"/>
  <c r="K28" i="24" s="1"/>
  <c r="AD27" i="24"/>
  <c r="AD28" i="24" s="1"/>
  <c r="AA27" i="24"/>
  <c r="AA28" i="24" s="1"/>
  <c r="AF27" i="31"/>
  <c r="AF28" i="31" s="1"/>
  <c r="I27" i="31"/>
  <c r="I28" i="31" s="1"/>
  <c r="L27" i="31"/>
  <c r="L28" i="31" s="1"/>
  <c r="M27" i="31"/>
  <c r="M28" i="31" s="1"/>
  <c r="Z27" i="31"/>
  <c r="Z28" i="31" s="1"/>
  <c r="N27" i="30"/>
  <c r="N28" i="30" s="1"/>
  <c r="Z27" i="30"/>
  <c r="Z28" i="30" s="1"/>
  <c r="X23" i="30"/>
  <c r="Q27" i="30"/>
  <c r="Q28" i="30" s="1"/>
  <c r="AD27" i="30"/>
  <c r="AD28" i="30" s="1"/>
  <c r="L27" i="30"/>
  <c r="L28" i="30" s="1"/>
  <c r="L27" i="44"/>
  <c r="L28" i="44" s="1"/>
  <c r="AD27" i="44"/>
  <c r="AD28" i="44" s="1"/>
  <c r="N27" i="42"/>
  <c r="N28" i="42" s="1"/>
  <c r="L27" i="42"/>
  <c r="L28" i="42" s="1"/>
  <c r="AB27" i="41"/>
  <c r="AB28" i="41" s="1"/>
  <c r="J27" i="41"/>
  <c r="J28" i="41" s="1"/>
  <c r="L27" i="38"/>
  <c r="L28" i="38" s="1"/>
  <c r="P27" i="36"/>
  <c r="P28" i="36" s="1"/>
  <c r="AD27" i="36"/>
  <c r="AD28" i="36" s="1"/>
  <c r="J27" i="36"/>
  <c r="J28" i="36" s="1"/>
  <c r="J27" i="35"/>
  <c r="J28" i="35" s="1"/>
  <c r="N27" i="35"/>
  <c r="N28" i="35" s="1"/>
  <c r="L27" i="35"/>
  <c r="L28" i="35" s="1"/>
  <c r="P27" i="34"/>
  <c r="P28" i="34" s="1"/>
  <c r="AD27" i="34"/>
  <c r="AD28" i="34" s="1"/>
  <c r="AB27" i="33"/>
  <c r="AB28" i="33" s="1"/>
  <c r="AF27" i="33"/>
  <c r="AF28" i="33" s="1"/>
  <c r="J27" i="33"/>
  <c r="J28" i="33" s="1"/>
  <c r="J27" i="32"/>
  <c r="J28" i="32" s="1"/>
  <c r="P27" i="32"/>
  <c r="P28" i="32" s="1"/>
  <c r="AD27" i="32"/>
  <c r="AD28" i="32" s="1"/>
  <c r="L27" i="26"/>
  <c r="L28" i="26" s="1"/>
  <c r="AB27" i="25"/>
  <c r="AB28" i="25" s="1"/>
  <c r="J27" i="25"/>
  <c r="J28" i="25" s="1"/>
  <c r="N27" i="25"/>
  <c r="N28" i="25" s="1"/>
  <c r="P27" i="24"/>
  <c r="P28" i="24" s="1"/>
  <c r="P27" i="31"/>
  <c r="P28" i="31" s="1"/>
  <c r="AB27" i="31"/>
  <c r="AB28" i="31" s="1"/>
  <c r="J27" i="31"/>
  <c r="J28" i="31" s="1"/>
  <c r="J27" i="30"/>
  <c r="J28" i="30" s="1"/>
  <c r="AF27" i="30"/>
  <c r="AF28" i="30" s="1"/>
  <c r="AG13" i="44"/>
  <c r="AG16" i="44"/>
  <c r="D16" i="44"/>
  <c r="E16" i="44" s="1"/>
  <c r="G16" i="44" s="1"/>
  <c r="AG15" i="44"/>
  <c r="D15" i="44"/>
  <c r="E15" i="44" s="1"/>
  <c r="G15" i="44" s="1"/>
  <c r="AG14" i="44"/>
  <c r="D14" i="44"/>
  <c r="E14" i="44" s="1"/>
  <c r="G14" i="44" s="1"/>
  <c r="D13" i="44"/>
  <c r="E13" i="44" s="1"/>
  <c r="AG12" i="44"/>
  <c r="D12" i="44"/>
  <c r="E12" i="44" s="1"/>
  <c r="G12" i="44" s="1"/>
  <c r="AG11" i="44"/>
  <c r="D11" i="44"/>
  <c r="E11" i="44" s="1"/>
  <c r="G11" i="44" s="1"/>
  <c r="AG10" i="44"/>
  <c r="D10" i="44"/>
  <c r="E10" i="44" s="1"/>
  <c r="G10" i="44" s="1"/>
  <c r="R10" i="44" s="1"/>
  <c r="AH9" i="44"/>
  <c r="AG9" i="44"/>
  <c r="D9" i="44"/>
  <c r="E9" i="44" s="1"/>
  <c r="G9" i="44" s="1"/>
  <c r="AG8" i="44"/>
  <c r="D8" i="44"/>
  <c r="E8" i="44" s="1"/>
  <c r="G8" i="44" s="1"/>
  <c r="A8" i="44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G7" i="44"/>
  <c r="D7" i="44"/>
  <c r="E7" i="44" s="1"/>
  <c r="G7" i="44" s="1"/>
  <c r="B6" i="44"/>
  <c r="C6" i="44" s="1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V6" i="44" s="1"/>
  <c r="W6" i="44" s="1"/>
  <c r="X6" i="44" s="1"/>
  <c r="Y6" i="44" s="1"/>
  <c r="Z6" i="44" s="1"/>
  <c r="AA6" i="44" s="1"/>
  <c r="AB6" i="44" s="1"/>
  <c r="AC6" i="44" s="1"/>
  <c r="AD6" i="44" s="1"/>
  <c r="AE6" i="44" s="1"/>
  <c r="AF6" i="44" s="1"/>
  <c r="AG6" i="44" s="1"/>
  <c r="AH6" i="44" s="1"/>
  <c r="AG16" i="43"/>
  <c r="D16" i="43"/>
  <c r="E16" i="43" s="1"/>
  <c r="G16" i="43" s="1"/>
  <c r="AG15" i="43"/>
  <c r="D15" i="43"/>
  <c r="E15" i="43" s="1"/>
  <c r="G15" i="43" s="1"/>
  <c r="AG14" i="43"/>
  <c r="D14" i="43"/>
  <c r="E14" i="43" s="1"/>
  <c r="G14" i="43" s="1"/>
  <c r="AG13" i="43"/>
  <c r="D13" i="43"/>
  <c r="E13" i="43" s="1"/>
  <c r="AG12" i="43"/>
  <c r="D12" i="43"/>
  <c r="E12" i="43" s="1"/>
  <c r="G12" i="43" s="1"/>
  <c r="AG11" i="43"/>
  <c r="D11" i="43"/>
  <c r="E11" i="43" s="1"/>
  <c r="G11" i="43" s="1"/>
  <c r="AG10" i="43"/>
  <c r="D10" i="43"/>
  <c r="E10" i="43" s="1"/>
  <c r="G10" i="43" s="1"/>
  <c r="R10" i="43" s="1"/>
  <c r="AH9" i="43"/>
  <c r="AG9" i="43"/>
  <c r="D9" i="43"/>
  <c r="E9" i="43" s="1"/>
  <c r="G9" i="43" s="1"/>
  <c r="AG8" i="43"/>
  <c r="D8" i="43"/>
  <c r="E8" i="43" s="1"/>
  <c r="G8" i="43" s="1"/>
  <c r="A8" i="43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G7" i="43"/>
  <c r="D7" i="43"/>
  <c r="E7" i="43" s="1"/>
  <c r="G7" i="43" s="1"/>
  <c r="B6" i="43"/>
  <c r="C6" i="43" s="1"/>
  <c r="D6" i="43" s="1"/>
  <c r="E6" i="43" s="1"/>
  <c r="F6" i="43" s="1"/>
  <c r="G6" i="43" s="1"/>
  <c r="H6" i="43" s="1"/>
  <c r="I6" i="43" s="1"/>
  <c r="J6" i="43" s="1"/>
  <c r="K6" i="43" s="1"/>
  <c r="L6" i="43" s="1"/>
  <c r="M6" i="43" s="1"/>
  <c r="N6" i="43" s="1"/>
  <c r="O6" i="43" s="1"/>
  <c r="P6" i="43" s="1"/>
  <c r="Q6" i="43" s="1"/>
  <c r="R6" i="43" s="1"/>
  <c r="S6" i="43" s="1"/>
  <c r="T6" i="43" s="1"/>
  <c r="U6" i="43" s="1"/>
  <c r="V6" i="43" s="1"/>
  <c r="W6" i="43" s="1"/>
  <c r="X6" i="43" s="1"/>
  <c r="Y6" i="43" s="1"/>
  <c r="Z6" i="43" s="1"/>
  <c r="AA6" i="43" s="1"/>
  <c r="AB6" i="43" s="1"/>
  <c r="AC6" i="43" s="1"/>
  <c r="AD6" i="43" s="1"/>
  <c r="AE6" i="43" s="1"/>
  <c r="AF6" i="43" s="1"/>
  <c r="AG6" i="43" s="1"/>
  <c r="AH6" i="43" s="1"/>
  <c r="AG13" i="42"/>
  <c r="AG16" i="42"/>
  <c r="D16" i="42"/>
  <c r="E16" i="42" s="1"/>
  <c r="G16" i="42" s="1"/>
  <c r="AG15" i="42"/>
  <c r="D15" i="42"/>
  <c r="E15" i="42" s="1"/>
  <c r="G15" i="42" s="1"/>
  <c r="AG14" i="42"/>
  <c r="D14" i="42"/>
  <c r="E14" i="42" s="1"/>
  <c r="G14" i="42" s="1"/>
  <c r="D13" i="42"/>
  <c r="E13" i="42" s="1"/>
  <c r="AG12" i="42"/>
  <c r="D12" i="42"/>
  <c r="E12" i="42" s="1"/>
  <c r="G12" i="42" s="1"/>
  <c r="AG11" i="42"/>
  <c r="D11" i="42"/>
  <c r="E11" i="42" s="1"/>
  <c r="G11" i="42" s="1"/>
  <c r="AG10" i="42"/>
  <c r="D10" i="42"/>
  <c r="E10" i="42" s="1"/>
  <c r="G10" i="42" s="1"/>
  <c r="R10" i="42" s="1"/>
  <c r="AH9" i="42"/>
  <c r="AG9" i="42"/>
  <c r="D9" i="42"/>
  <c r="E9" i="42" s="1"/>
  <c r="G9" i="42" s="1"/>
  <c r="AG8" i="42"/>
  <c r="D8" i="42"/>
  <c r="E8" i="42" s="1"/>
  <c r="G8" i="42" s="1"/>
  <c r="A8" i="42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G7" i="42"/>
  <c r="D7" i="42"/>
  <c r="E7" i="42" s="1"/>
  <c r="G7" i="42" s="1"/>
  <c r="B6" i="42"/>
  <c r="C6" i="42" s="1"/>
  <c r="D6" i="42" s="1"/>
  <c r="E6" i="42" s="1"/>
  <c r="F6" i="42" s="1"/>
  <c r="G6" i="42" s="1"/>
  <c r="H6" i="42" s="1"/>
  <c r="I6" i="42" s="1"/>
  <c r="J6" i="42" s="1"/>
  <c r="K6" i="42" s="1"/>
  <c r="L6" i="42" s="1"/>
  <c r="M6" i="42" s="1"/>
  <c r="N6" i="42" s="1"/>
  <c r="O6" i="42" s="1"/>
  <c r="P6" i="42" s="1"/>
  <c r="Q6" i="42" s="1"/>
  <c r="R6" i="42" s="1"/>
  <c r="S6" i="42" s="1"/>
  <c r="T6" i="42" s="1"/>
  <c r="U6" i="42" s="1"/>
  <c r="V6" i="42" s="1"/>
  <c r="W6" i="42" s="1"/>
  <c r="X6" i="42" s="1"/>
  <c r="Y6" i="42" s="1"/>
  <c r="Z6" i="42" s="1"/>
  <c r="AA6" i="42" s="1"/>
  <c r="AB6" i="42" s="1"/>
  <c r="AC6" i="42" s="1"/>
  <c r="AD6" i="42" s="1"/>
  <c r="AE6" i="42" s="1"/>
  <c r="AF6" i="42" s="1"/>
  <c r="AG6" i="42" s="1"/>
  <c r="AH6" i="42" s="1"/>
  <c r="AG16" i="41"/>
  <c r="D16" i="41"/>
  <c r="E16" i="41" s="1"/>
  <c r="G16" i="41" s="1"/>
  <c r="AG15" i="41"/>
  <c r="D15" i="41"/>
  <c r="E15" i="41" s="1"/>
  <c r="G15" i="41" s="1"/>
  <c r="AG14" i="41"/>
  <c r="D14" i="41"/>
  <c r="E14" i="41" s="1"/>
  <c r="G14" i="41" s="1"/>
  <c r="AG13" i="41"/>
  <c r="D13" i="41"/>
  <c r="E13" i="41" s="1"/>
  <c r="G13" i="41" s="1"/>
  <c r="AG12" i="41"/>
  <c r="D12" i="41"/>
  <c r="E12" i="41" s="1"/>
  <c r="G12" i="41" s="1"/>
  <c r="AG11" i="41"/>
  <c r="D11" i="41"/>
  <c r="E11" i="41" s="1"/>
  <c r="G11" i="41" s="1"/>
  <c r="AG10" i="41"/>
  <c r="D10" i="41"/>
  <c r="E10" i="41" s="1"/>
  <c r="G10" i="41" s="1"/>
  <c r="R10" i="41" s="1"/>
  <c r="AH9" i="41"/>
  <c r="AG9" i="41"/>
  <c r="D9" i="41"/>
  <c r="E9" i="41" s="1"/>
  <c r="G9" i="41" s="1"/>
  <c r="AG8" i="41"/>
  <c r="D8" i="41"/>
  <c r="E8" i="41" s="1"/>
  <c r="G8" i="41" s="1"/>
  <c r="A8" i="4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G7" i="41"/>
  <c r="D7" i="41"/>
  <c r="E7" i="41" s="1"/>
  <c r="G7" i="41" s="1"/>
  <c r="B6" i="41"/>
  <c r="C6" i="41" s="1"/>
  <c r="D6" i="41" s="1"/>
  <c r="E6" i="41" s="1"/>
  <c r="F6" i="41" s="1"/>
  <c r="G6" i="41" s="1"/>
  <c r="H6" i="41" s="1"/>
  <c r="I6" i="41" s="1"/>
  <c r="J6" i="41" s="1"/>
  <c r="K6" i="41" s="1"/>
  <c r="L6" i="41" s="1"/>
  <c r="M6" i="41" s="1"/>
  <c r="N6" i="41" s="1"/>
  <c r="O6" i="41" s="1"/>
  <c r="P6" i="41" s="1"/>
  <c r="Q6" i="41" s="1"/>
  <c r="R6" i="41" s="1"/>
  <c r="S6" i="41" s="1"/>
  <c r="T6" i="41" s="1"/>
  <c r="U6" i="41" s="1"/>
  <c r="V6" i="41" s="1"/>
  <c r="W6" i="41" s="1"/>
  <c r="X6" i="41" s="1"/>
  <c r="Y6" i="41" s="1"/>
  <c r="Z6" i="41" s="1"/>
  <c r="AA6" i="41" s="1"/>
  <c r="AB6" i="41" s="1"/>
  <c r="AC6" i="41" s="1"/>
  <c r="AD6" i="41" s="1"/>
  <c r="AE6" i="41" s="1"/>
  <c r="AF6" i="41" s="1"/>
  <c r="AG6" i="41" s="1"/>
  <c r="AH6" i="41" s="1"/>
  <c r="AG16" i="40"/>
  <c r="D16" i="40"/>
  <c r="E16" i="40" s="1"/>
  <c r="G16" i="40" s="1"/>
  <c r="AG15" i="40"/>
  <c r="D15" i="40"/>
  <c r="E15" i="40" s="1"/>
  <c r="G15" i="40" s="1"/>
  <c r="AG14" i="40"/>
  <c r="D14" i="40"/>
  <c r="E14" i="40" s="1"/>
  <c r="G14" i="40" s="1"/>
  <c r="AG13" i="40"/>
  <c r="D13" i="40"/>
  <c r="E13" i="40" s="1"/>
  <c r="G13" i="40" s="1"/>
  <c r="AG12" i="40"/>
  <c r="D12" i="40"/>
  <c r="E12" i="40" s="1"/>
  <c r="G12" i="40" s="1"/>
  <c r="AG11" i="40"/>
  <c r="D11" i="40"/>
  <c r="E11" i="40" s="1"/>
  <c r="G11" i="40" s="1"/>
  <c r="AG10" i="40"/>
  <c r="D10" i="40"/>
  <c r="E10" i="40" s="1"/>
  <c r="G10" i="40" s="1"/>
  <c r="R10" i="40" s="1"/>
  <c r="AH9" i="40"/>
  <c r="AG9" i="40"/>
  <c r="D9" i="40"/>
  <c r="E9" i="40" s="1"/>
  <c r="G9" i="40" s="1"/>
  <c r="AG8" i="40"/>
  <c r="D8" i="40"/>
  <c r="E8" i="40" s="1"/>
  <c r="G8" i="40" s="1"/>
  <c r="A8" i="40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G7" i="40"/>
  <c r="D7" i="40"/>
  <c r="E7" i="40" s="1"/>
  <c r="G7" i="40" s="1"/>
  <c r="B6" i="40"/>
  <c r="C6" i="40" s="1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V6" i="40" s="1"/>
  <c r="W6" i="40" s="1"/>
  <c r="X6" i="40" s="1"/>
  <c r="Y6" i="40" s="1"/>
  <c r="Z6" i="40" s="1"/>
  <c r="AA6" i="40" s="1"/>
  <c r="AB6" i="40" s="1"/>
  <c r="AC6" i="40" s="1"/>
  <c r="AD6" i="40" s="1"/>
  <c r="AE6" i="40" s="1"/>
  <c r="AF6" i="40" s="1"/>
  <c r="AG6" i="40" s="1"/>
  <c r="AH6" i="40" s="1"/>
  <c r="AG16" i="39"/>
  <c r="D16" i="39"/>
  <c r="E16" i="39" s="1"/>
  <c r="G16" i="39" s="1"/>
  <c r="AG15" i="39"/>
  <c r="D15" i="39"/>
  <c r="E15" i="39" s="1"/>
  <c r="G15" i="39" s="1"/>
  <c r="AG14" i="39"/>
  <c r="D14" i="39"/>
  <c r="E14" i="39" s="1"/>
  <c r="G14" i="39" s="1"/>
  <c r="AG13" i="39"/>
  <c r="D13" i="39"/>
  <c r="E13" i="39" s="1"/>
  <c r="G13" i="39" s="1"/>
  <c r="AG12" i="39"/>
  <c r="D12" i="39"/>
  <c r="E12" i="39" s="1"/>
  <c r="G12" i="39" s="1"/>
  <c r="AG11" i="39"/>
  <c r="D11" i="39"/>
  <c r="E11" i="39" s="1"/>
  <c r="G11" i="39" s="1"/>
  <c r="AG10" i="39"/>
  <c r="D10" i="39"/>
  <c r="E10" i="39" s="1"/>
  <c r="G10" i="39" s="1"/>
  <c r="R10" i="39" s="1"/>
  <c r="AH9" i="39"/>
  <c r="AG9" i="39"/>
  <c r="D9" i="39"/>
  <c r="E9" i="39" s="1"/>
  <c r="G9" i="39" s="1"/>
  <c r="AG8" i="39"/>
  <c r="D8" i="39"/>
  <c r="E8" i="39" s="1"/>
  <c r="G8" i="39" s="1"/>
  <c r="A8" i="39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G7" i="39"/>
  <c r="D7" i="39"/>
  <c r="E7" i="39" s="1"/>
  <c r="G7" i="39" s="1"/>
  <c r="B6" i="39"/>
  <c r="C6" i="39" s="1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V6" i="39" s="1"/>
  <c r="W6" i="39" s="1"/>
  <c r="X6" i="39" s="1"/>
  <c r="Y6" i="39" s="1"/>
  <c r="Z6" i="39" s="1"/>
  <c r="AA6" i="39" s="1"/>
  <c r="AB6" i="39" s="1"/>
  <c r="AC6" i="39" s="1"/>
  <c r="AD6" i="39" s="1"/>
  <c r="AE6" i="39" s="1"/>
  <c r="AF6" i="39" s="1"/>
  <c r="AG6" i="39" s="1"/>
  <c r="AH6" i="39" s="1"/>
  <c r="AG16" i="38"/>
  <c r="D16" i="38"/>
  <c r="E16" i="38" s="1"/>
  <c r="G16" i="38" s="1"/>
  <c r="AG15" i="38"/>
  <c r="D15" i="38"/>
  <c r="E15" i="38" s="1"/>
  <c r="G15" i="38" s="1"/>
  <c r="AG14" i="38"/>
  <c r="D14" i="38"/>
  <c r="E14" i="38" s="1"/>
  <c r="G14" i="38" s="1"/>
  <c r="AG13" i="38"/>
  <c r="D13" i="38"/>
  <c r="E13" i="38" s="1"/>
  <c r="G13" i="38" s="1"/>
  <c r="AG12" i="38"/>
  <c r="D12" i="38"/>
  <c r="E12" i="38" s="1"/>
  <c r="G12" i="38" s="1"/>
  <c r="AG11" i="38"/>
  <c r="D11" i="38"/>
  <c r="E11" i="38" s="1"/>
  <c r="G11" i="38" s="1"/>
  <c r="AG10" i="38"/>
  <c r="D10" i="38"/>
  <c r="E10" i="38" s="1"/>
  <c r="G10" i="38" s="1"/>
  <c r="R10" i="38" s="1"/>
  <c r="AH9" i="38"/>
  <c r="AG9" i="38"/>
  <c r="D9" i="38"/>
  <c r="E9" i="38" s="1"/>
  <c r="G9" i="38" s="1"/>
  <c r="AG8" i="38"/>
  <c r="D8" i="38"/>
  <c r="E8" i="38" s="1"/>
  <c r="G8" i="38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G7" i="38"/>
  <c r="D7" i="38"/>
  <c r="E7" i="38" s="1"/>
  <c r="G7" i="38" s="1"/>
  <c r="B6" i="38"/>
  <c r="C6" i="38" s="1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V6" i="38" s="1"/>
  <c r="W6" i="38" s="1"/>
  <c r="X6" i="38" s="1"/>
  <c r="Y6" i="38" s="1"/>
  <c r="Z6" i="38" s="1"/>
  <c r="AA6" i="38" s="1"/>
  <c r="AB6" i="38" s="1"/>
  <c r="AC6" i="38" s="1"/>
  <c r="AD6" i="38" s="1"/>
  <c r="AE6" i="38" s="1"/>
  <c r="AF6" i="38" s="1"/>
  <c r="AG6" i="38" s="1"/>
  <c r="AH6" i="38" s="1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AG10" i="36"/>
  <c r="D10" i="36"/>
  <c r="E10" i="36" s="1"/>
  <c r="G10" i="36" s="1"/>
  <c r="R10" i="36" s="1"/>
  <c r="AH9" i="36"/>
  <c r="AG9" i="36"/>
  <c r="D9" i="36"/>
  <c r="E9" i="36" s="1"/>
  <c r="G9" i="36" s="1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AG10" i="35"/>
  <c r="D10" i="35"/>
  <c r="E10" i="35" s="1"/>
  <c r="G10" i="35" s="1"/>
  <c r="R10" i="35" s="1"/>
  <c r="AH9" i="35"/>
  <c r="AG9" i="35"/>
  <c r="D9" i="35"/>
  <c r="E9" i="35" s="1"/>
  <c r="G9" i="35" s="1"/>
  <c r="AG8" i="35"/>
  <c r="D8" i="35"/>
  <c r="E8" i="35" s="1"/>
  <c r="G8" i="35" s="1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G7" i="35"/>
  <c r="D7" i="35"/>
  <c r="E7" i="35" s="1"/>
  <c r="G7" i="35" s="1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G16" i="34"/>
  <c r="D16" i="34"/>
  <c r="E16" i="34" s="1"/>
  <c r="G16" i="34" s="1"/>
  <c r="AG15" i="34"/>
  <c r="D15" i="34"/>
  <c r="E15" i="34" s="1"/>
  <c r="G15" i="34" s="1"/>
  <c r="AG14" i="34"/>
  <c r="D14" i="34"/>
  <c r="E14" i="34" s="1"/>
  <c r="G14" i="34" s="1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AG10" i="34"/>
  <c r="D10" i="34"/>
  <c r="E10" i="34" s="1"/>
  <c r="G10" i="34" s="1"/>
  <c r="R10" i="34" s="1"/>
  <c r="AH9" i="34"/>
  <c r="AG9" i="34"/>
  <c r="D9" i="34"/>
  <c r="E9" i="34" s="1"/>
  <c r="G9" i="34" s="1"/>
  <c r="AG8" i="34"/>
  <c r="D8" i="34"/>
  <c r="E8" i="34" s="1"/>
  <c r="G8" i="34" s="1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G7" i="34"/>
  <c r="D7" i="34"/>
  <c r="E7" i="34" s="1"/>
  <c r="G7" i="34" s="1"/>
  <c r="B6" i="34"/>
  <c r="C6" i="34" s="1"/>
  <c r="D6" i="34" s="1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AB6" i="34" s="1"/>
  <c r="AC6" i="34" s="1"/>
  <c r="AD6" i="34" s="1"/>
  <c r="AE6" i="34" s="1"/>
  <c r="AF6" i="34" s="1"/>
  <c r="AG6" i="34" s="1"/>
  <c r="AH6" i="34" s="1"/>
  <c r="AG16" i="33"/>
  <c r="D16" i="33"/>
  <c r="E16" i="33" s="1"/>
  <c r="G16" i="33" s="1"/>
  <c r="AG15" i="33"/>
  <c r="D15" i="33"/>
  <c r="E15" i="33" s="1"/>
  <c r="G15" i="33" s="1"/>
  <c r="AG14" i="33"/>
  <c r="D14" i="33"/>
  <c r="E14" i="33" s="1"/>
  <c r="G14" i="33" s="1"/>
  <c r="AG13" i="33"/>
  <c r="D13" i="33"/>
  <c r="E13" i="33" s="1"/>
  <c r="G13" i="33" s="1"/>
  <c r="AG12" i="33"/>
  <c r="D12" i="33"/>
  <c r="E12" i="33" s="1"/>
  <c r="G12" i="33" s="1"/>
  <c r="AG11" i="33"/>
  <c r="D11" i="33"/>
  <c r="E11" i="33" s="1"/>
  <c r="G11" i="33" s="1"/>
  <c r="AG10" i="33"/>
  <c r="D10" i="33"/>
  <c r="E10" i="33" s="1"/>
  <c r="G10" i="33" s="1"/>
  <c r="R10" i="33" s="1"/>
  <c r="AH9" i="33"/>
  <c r="AG9" i="33"/>
  <c r="D9" i="33"/>
  <c r="E9" i="33" s="1"/>
  <c r="G9" i="33" s="1"/>
  <c r="AG8" i="33"/>
  <c r="D8" i="33"/>
  <c r="E8" i="33" s="1"/>
  <c r="G8" i="33" s="1"/>
  <c r="A8" i="33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G7" i="33"/>
  <c r="D7" i="33"/>
  <c r="E7" i="33" s="1"/>
  <c r="G7" i="33" s="1"/>
  <c r="B6" i="33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V6" i="33" s="1"/>
  <c r="W6" i="33" s="1"/>
  <c r="X6" i="33" s="1"/>
  <c r="Y6" i="33" s="1"/>
  <c r="Z6" i="33" s="1"/>
  <c r="AA6" i="33" s="1"/>
  <c r="AB6" i="33" s="1"/>
  <c r="AC6" i="33" s="1"/>
  <c r="AD6" i="33" s="1"/>
  <c r="AE6" i="33" s="1"/>
  <c r="AF6" i="33" s="1"/>
  <c r="AG6" i="33" s="1"/>
  <c r="AH6" i="33" s="1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G13" i="32"/>
  <c r="D13" i="32"/>
  <c r="E13" i="32" s="1"/>
  <c r="G13" i="32" s="1"/>
  <c r="AG12" i="32"/>
  <c r="D12" i="32"/>
  <c r="E12" i="32" s="1"/>
  <c r="G12" i="32" s="1"/>
  <c r="AG11" i="32"/>
  <c r="D11" i="32"/>
  <c r="E11" i="32" s="1"/>
  <c r="G11" i="32" s="1"/>
  <c r="AG10" i="32"/>
  <c r="D10" i="32"/>
  <c r="E10" i="32" s="1"/>
  <c r="G10" i="32" s="1"/>
  <c r="R10" i="32" s="1"/>
  <c r="AH9" i="32"/>
  <c r="AG9" i="32"/>
  <c r="D9" i="32"/>
  <c r="E9" i="32" s="1"/>
  <c r="G9" i="32" s="1"/>
  <c r="AG8" i="32"/>
  <c r="D8" i="32"/>
  <c r="E8" i="32" s="1"/>
  <c r="G8" i="32" s="1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G7" i="32"/>
  <c r="D7" i="32"/>
  <c r="E7" i="32" s="1"/>
  <c r="G7" i="32" s="1"/>
  <c r="B6" i="32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Y6" i="32" s="1"/>
  <c r="Z6" i="32" s="1"/>
  <c r="AA6" i="32" s="1"/>
  <c r="AB6" i="32" s="1"/>
  <c r="AC6" i="32" s="1"/>
  <c r="AD6" i="32" s="1"/>
  <c r="AE6" i="32" s="1"/>
  <c r="AF6" i="32" s="1"/>
  <c r="AG6" i="32" s="1"/>
  <c r="AH6" i="32" s="1"/>
  <c r="AG16" i="31"/>
  <c r="D16" i="31"/>
  <c r="E16" i="31" s="1"/>
  <c r="G16" i="31" s="1"/>
  <c r="AG15" i="31"/>
  <c r="D15" i="31"/>
  <c r="E15" i="31" s="1"/>
  <c r="G15" i="31" s="1"/>
  <c r="AG14" i="31"/>
  <c r="D14" i="31"/>
  <c r="E14" i="31" s="1"/>
  <c r="G14" i="31" s="1"/>
  <c r="AG13" i="31"/>
  <c r="D13" i="31"/>
  <c r="E13" i="31" s="1"/>
  <c r="G13" i="31" s="1"/>
  <c r="Y13" i="31" s="1"/>
  <c r="Y18" i="31" s="1"/>
  <c r="Y27" i="31" s="1"/>
  <c r="Y28" i="31" s="1"/>
  <c r="AG12" i="31"/>
  <c r="D12" i="31"/>
  <c r="E12" i="31" s="1"/>
  <c r="G12" i="31" s="1"/>
  <c r="AG11" i="31"/>
  <c r="D11" i="31"/>
  <c r="E11" i="31" s="1"/>
  <c r="G11" i="31" s="1"/>
  <c r="AG10" i="31"/>
  <c r="D10" i="31"/>
  <c r="E10" i="31" s="1"/>
  <c r="G10" i="31" s="1"/>
  <c r="R10" i="31" s="1"/>
  <c r="AH9" i="31"/>
  <c r="AG9" i="31"/>
  <c r="D9" i="31"/>
  <c r="E9" i="31" s="1"/>
  <c r="G9" i="31" s="1"/>
  <c r="AG8" i="31"/>
  <c r="D8" i="31"/>
  <c r="E8" i="31" s="1"/>
  <c r="G8" i="31" s="1"/>
  <c r="A8" i="3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G7" i="31"/>
  <c r="D7" i="31"/>
  <c r="E7" i="31" s="1"/>
  <c r="G7" i="31" s="1"/>
  <c r="B6" i="31"/>
  <c r="C6" i="31" s="1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V6" i="31" s="1"/>
  <c r="W6" i="31" s="1"/>
  <c r="X6" i="31" s="1"/>
  <c r="Y6" i="31" s="1"/>
  <c r="Z6" i="31" s="1"/>
  <c r="AA6" i="31" s="1"/>
  <c r="AB6" i="31" s="1"/>
  <c r="AC6" i="31" s="1"/>
  <c r="AD6" i="31" s="1"/>
  <c r="AE6" i="31" s="1"/>
  <c r="AF6" i="31" s="1"/>
  <c r="AG6" i="31" s="1"/>
  <c r="AH6" i="31" s="1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G10" i="30"/>
  <c r="D10" i="30"/>
  <c r="E10" i="30" s="1"/>
  <c r="G10" i="30" s="1"/>
  <c r="R10" i="30" s="1"/>
  <c r="AH9" i="30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E24" i="29"/>
  <c r="AC24" i="29"/>
  <c r="AA24" i="29"/>
  <c r="Y24" i="29"/>
  <c r="W24" i="29"/>
  <c r="U24" i="29"/>
  <c r="S24" i="29"/>
  <c r="Q24" i="29"/>
  <c r="O24" i="29"/>
  <c r="M24" i="29"/>
  <c r="K24" i="29"/>
  <c r="I24" i="29"/>
  <c r="AF23" i="29"/>
  <c r="AD23" i="29"/>
  <c r="AB23" i="29"/>
  <c r="Z23" i="29"/>
  <c r="X23" i="29"/>
  <c r="V23" i="29"/>
  <c r="T23" i="29"/>
  <c r="R23" i="29"/>
  <c r="P23" i="29"/>
  <c r="N23" i="29"/>
  <c r="L23" i="29"/>
  <c r="J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G17" i="29"/>
  <c r="D17" i="29"/>
  <c r="E17" i="29" s="1"/>
  <c r="G17" i="29" s="1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R11" i="29" s="1"/>
  <c r="AH10" i="29"/>
  <c r="AG10" i="29"/>
  <c r="D10" i="29"/>
  <c r="E10" i="29" s="1"/>
  <c r="G10" i="29" s="1"/>
  <c r="AG9" i="29"/>
  <c r="D9" i="29"/>
  <c r="E9" i="29" s="1"/>
  <c r="G9" i="29" s="1"/>
  <c r="A9" i="29"/>
  <c r="A10" i="29" s="1"/>
  <c r="A11" i="29" s="1"/>
  <c r="A12" i="29" s="1"/>
  <c r="A13" i="29" s="1"/>
  <c r="A14" i="29" s="1"/>
  <c r="A15" i="29" s="1"/>
  <c r="A16" i="29" s="1"/>
  <c r="A17" i="29" s="1"/>
  <c r="AG8" i="29"/>
  <c r="D8" i="29"/>
  <c r="E8" i="29" s="1"/>
  <c r="G8" i="29" s="1"/>
  <c r="B7" i="29"/>
  <c r="C7" i="29" s="1"/>
  <c r="D7" i="29" s="1"/>
  <c r="E7" i="29" s="1"/>
  <c r="F7" i="29" s="1"/>
  <c r="G7" i="29" s="1"/>
  <c r="H7" i="29" s="1"/>
  <c r="I7" i="29" s="1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  <c r="U7" i="29" s="1"/>
  <c r="V7" i="29" s="1"/>
  <c r="W7" i="29" s="1"/>
  <c r="X7" i="29" s="1"/>
  <c r="Y7" i="29" s="1"/>
  <c r="Z7" i="29" s="1"/>
  <c r="AA7" i="29" s="1"/>
  <c r="AB7" i="29" s="1"/>
  <c r="AC7" i="29" s="1"/>
  <c r="AD7" i="29" s="1"/>
  <c r="AE7" i="29" s="1"/>
  <c r="AF7" i="29" s="1"/>
  <c r="AG7" i="29" s="1"/>
  <c r="AH7" i="29" s="1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R10" i="26" s="1"/>
  <c r="AH9" i="26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G16" i="25"/>
  <c r="D16" i="25"/>
  <c r="E16" i="25" s="1"/>
  <c r="G16" i="25" s="1"/>
  <c r="AG15" i="25"/>
  <c r="D15" i="25"/>
  <c r="E15" i="25" s="1"/>
  <c r="G15" i="25" s="1"/>
  <c r="AG14" i="25"/>
  <c r="D14" i="25"/>
  <c r="E14" i="25" s="1"/>
  <c r="G14" i="25" s="1"/>
  <c r="AG13" i="25"/>
  <c r="D13" i="25"/>
  <c r="E13" i="25" s="1"/>
  <c r="G13" i="25" s="1"/>
  <c r="AG12" i="25"/>
  <c r="D12" i="25"/>
  <c r="E12" i="25" s="1"/>
  <c r="G12" i="25" s="1"/>
  <c r="AG11" i="25"/>
  <c r="D11" i="25"/>
  <c r="E11" i="25" s="1"/>
  <c r="G11" i="25" s="1"/>
  <c r="W11" i="25" s="1"/>
  <c r="AG10" i="25"/>
  <c r="D10" i="25"/>
  <c r="E10" i="25" s="1"/>
  <c r="G10" i="25" s="1"/>
  <c r="R10" i="25" s="1"/>
  <c r="AH9" i="25"/>
  <c r="AG9" i="25"/>
  <c r="D9" i="25"/>
  <c r="E9" i="25" s="1"/>
  <c r="G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G7" i="25"/>
  <c r="D7" i="25"/>
  <c r="E7" i="25" s="1"/>
  <c r="G7" i="25" s="1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G13" i="44" l="1"/>
  <c r="Y13" i="44" s="1"/>
  <c r="Y18" i="44" s="1"/>
  <c r="Y27" i="44" s="1"/>
  <c r="Y28" i="44" s="1"/>
  <c r="AG18" i="44"/>
  <c r="X12" i="44"/>
  <c r="V12" i="44"/>
  <c r="R12" i="44"/>
  <c r="S16" i="44"/>
  <c r="W16" i="44"/>
  <c r="U16" i="44"/>
  <c r="X7" i="44"/>
  <c r="X18" i="44" s="1"/>
  <c r="X27" i="44" s="1"/>
  <c r="X28" i="44" s="1"/>
  <c r="T7" i="44"/>
  <c r="AH10" i="44"/>
  <c r="V14" i="44"/>
  <c r="S14" i="44"/>
  <c r="S18" i="44" s="1"/>
  <c r="S27" i="44" s="1"/>
  <c r="S28" i="44" s="1"/>
  <c r="V8" i="44"/>
  <c r="T8" i="44"/>
  <c r="W11" i="44"/>
  <c r="U11" i="44"/>
  <c r="T11" i="44"/>
  <c r="T15" i="44"/>
  <c r="R15" i="44"/>
  <c r="R18" i="44" s="1"/>
  <c r="R27" i="44" s="1"/>
  <c r="R28" i="44" s="1"/>
  <c r="V15" i="44"/>
  <c r="X15" i="44"/>
  <c r="AG18" i="43"/>
  <c r="G13" i="43"/>
  <c r="W13" i="43" s="1"/>
  <c r="AH10" i="43"/>
  <c r="V8" i="43"/>
  <c r="T8" i="43"/>
  <c r="W11" i="43"/>
  <c r="U11" i="43"/>
  <c r="T11" i="43"/>
  <c r="T15" i="43"/>
  <c r="R15" i="43"/>
  <c r="X15" i="43"/>
  <c r="V15" i="43"/>
  <c r="V14" i="43"/>
  <c r="S14" i="43"/>
  <c r="X7" i="43"/>
  <c r="T7" i="43"/>
  <c r="X12" i="43"/>
  <c r="V12" i="43"/>
  <c r="R12" i="43"/>
  <c r="R18" i="43" s="1"/>
  <c r="R27" i="43" s="1"/>
  <c r="R28" i="43" s="1"/>
  <c r="W16" i="43"/>
  <c r="U16" i="43"/>
  <c r="S16" i="43"/>
  <c r="G13" i="42"/>
  <c r="Y13" i="42" s="1"/>
  <c r="Y18" i="42" s="1"/>
  <c r="Y27" i="42" s="1"/>
  <c r="Y28" i="42" s="1"/>
  <c r="AG18" i="42"/>
  <c r="AH10" i="42"/>
  <c r="S16" i="42"/>
  <c r="W16" i="42"/>
  <c r="U16" i="42"/>
  <c r="V8" i="42"/>
  <c r="T8" i="42"/>
  <c r="W11" i="42"/>
  <c r="U11" i="42"/>
  <c r="T11" i="42"/>
  <c r="V14" i="42"/>
  <c r="S14" i="42"/>
  <c r="S18" i="42" s="1"/>
  <c r="S27" i="42" s="1"/>
  <c r="S28" i="42" s="1"/>
  <c r="X12" i="42"/>
  <c r="V12" i="42"/>
  <c r="R12" i="42"/>
  <c r="R18" i="42" s="1"/>
  <c r="R27" i="42" s="1"/>
  <c r="R28" i="42" s="1"/>
  <c r="T15" i="42"/>
  <c r="R15" i="42"/>
  <c r="V15" i="42"/>
  <c r="X15" i="42"/>
  <c r="X7" i="42"/>
  <c r="X18" i="42" s="1"/>
  <c r="X27" i="42" s="1"/>
  <c r="X28" i="42" s="1"/>
  <c r="T7" i="42"/>
  <c r="T7" i="41"/>
  <c r="X7" i="41"/>
  <c r="Y13" i="41"/>
  <c r="Y18" i="41" s="1"/>
  <c r="Y27" i="41" s="1"/>
  <c r="Y28" i="41" s="1"/>
  <c r="W13" i="41"/>
  <c r="T13" i="41"/>
  <c r="T8" i="41"/>
  <c r="V8" i="41"/>
  <c r="AG18" i="41"/>
  <c r="S16" i="41"/>
  <c r="W16" i="41"/>
  <c r="U16" i="41"/>
  <c r="X12" i="41"/>
  <c r="V12" i="41"/>
  <c r="R12" i="41"/>
  <c r="V14" i="41"/>
  <c r="S14" i="41"/>
  <c r="AH10" i="41"/>
  <c r="T15" i="41"/>
  <c r="R15" i="41"/>
  <c r="R18" i="41" s="1"/>
  <c r="R27" i="41" s="1"/>
  <c r="R28" i="41" s="1"/>
  <c r="V15" i="41"/>
  <c r="X15" i="41"/>
  <c r="W11" i="41"/>
  <c r="W18" i="41" s="1"/>
  <c r="W27" i="41" s="1"/>
  <c r="W28" i="41" s="1"/>
  <c r="U11" i="41"/>
  <c r="T11" i="41"/>
  <c r="U13" i="41"/>
  <c r="AG18" i="40"/>
  <c r="T15" i="40"/>
  <c r="R15" i="40"/>
  <c r="X15" i="40"/>
  <c r="V15" i="40"/>
  <c r="S16" i="40"/>
  <c r="W16" i="40"/>
  <c r="U16" i="40"/>
  <c r="X7" i="40"/>
  <c r="T7" i="40"/>
  <c r="AH10" i="40"/>
  <c r="Y13" i="40"/>
  <c r="Y18" i="40" s="1"/>
  <c r="Y27" i="40" s="1"/>
  <c r="Y28" i="40" s="1"/>
  <c r="W13" i="40"/>
  <c r="U13" i="40"/>
  <c r="T13" i="40"/>
  <c r="X12" i="40"/>
  <c r="V12" i="40"/>
  <c r="R12" i="40"/>
  <c r="R18" i="40" s="1"/>
  <c r="R27" i="40" s="1"/>
  <c r="R28" i="40" s="1"/>
  <c r="V14" i="40"/>
  <c r="S14" i="40"/>
  <c r="V8" i="40"/>
  <c r="T8" i="40"/>
  <c r="W11" i="40"/>
  <c r="U11" i="40"/>
  <c r="U18" i="40" s="1"/>
  <c r="U27" i="40" s="1"/>
  <c r="U28" i="40" s="1"/>
  <c r="T11" i="40"/>
  <c r="AG18" i="39"/>
  <c r="X7" i="39"/>
  <c r="X18" i="39" s="1"/>
  <c r="X27" i="39" s="1"/>
  <c r="X28" i="39" s="1"/>
  <c r="T7" i="39"/>
  <c r="T18" i="39" s="1"/>
  <c r="T27" i="39" s="1"/>
  <c r="T28" i="39" s="1"/>
  <c r="AH10" i="39"/>
  <c r="Y13" i="39"/>
  <c r="Y18" i="39" s="1"/>
  <c r="Y27" i="39" s="1"/>
  <c r="Y28" i="39" s="1"/>
  <c r="W13" i="39"/>
  <c r="U13" i="39"/>
  <c r="T13" i="39"/>
  <c r="S16" i="39"/>
  <c r="W16" i="39"/>
  <c r="U16" i="39"/>
  <c r="X12" i="39"/>
  <c r="V12" i="39"/>
  <c r="R12" i="39"/>
  <c r="R18" i="39" s="1"/>
  <c r="R27" i="39" s="1"/>
  <c r="R28" i="39" s="1"/>
  <c r="V14" i="39"/>
  <c r="S14" i="39"/>
  <c r="V8" i="39"/>
  <c r="T8" i="39"/>
  <c r="W11" i="39"/>
  <c r="U11" i="39"/>
  <c r="T11" i="39"/>
  <c r="T15" i="39"/>
  <c r="R15" i="39"/>
  <c r="V15" i="39"/>
  <c r="X15" i="39"/>
  <c r="AG18" i="38"/>
  <c r="X7" i="38"/>
  <c r="X18" i="38" s="1"/>
  <c r="X27" i="38" s="1"/>
  <c r="X28" i="38" s="1"/>
  <c r="T7" i="38"/>
  <c r="W16" i="38"/>
  <c r="S16" i="38"/>
  <c r="U16" i="38"/>
  <c r="V14" i="38"/>
  <c r="S14" i="38"/>
  <c r="S18" i="38" s="1"/>
  <c r="S27" i="38" s="1"/>
  <c r="S28" i="38" s="1"/>
  <c r="V8" i="38"/>
  <c r="V18" i="38" s="1"/>
  <c r="V27" i="38" s="1"/>
  <c r="V28" i="38" s="1"/>
  <c r="T8" i="38"/>
  <c r="W11" i="38"/>
  <c r="U11" i="38"/>
  <c r="U18" i="38" s="1"/>
  <c r="U27" i="38" s="1"/>
  <c r="U28" i="38" s="1"/>
  <c r="T11" i="38"/>
  <c r="X12" i="38"/>
  <c r="V12" i="38"/>
  <c r="R12" i="38"/>
  <c r="R18" i="38" s="1"/>
  <c r="R27" i="38" s="1"/>
  <c r="R28" i="38" s="1"/>
  <c r="T15" i="38"/>
  <c r="R15" i="38"/>
  <c r="V15" i="38"/>
  <c r="X15" i="38"/>
  <c r="AH10" i="38"/>
  <c r="Y13" i="38"/>
  <c r="Y18" i="38" s="1"/>
  <c r="Y27" i="38" s="1"/>
  <c r="Y28" i="38" s="1"/>
  <c r="W13" i="38"/>
  <c r="U13" i="38"/>
  <c r="T13" i="38"/>
  <c r="AG18" i="36"/>
  <c r="X12" i="36"/>
  <c r="R12" i="36"/>
  <c r="R18" i="36" s="1"/>
  <c r="R27" i="36" s="1"/>
  <c r="R28" i="36" s="1"/>
  <c r="V12" i="36"/>
  <c r="U16" i="36"/>
  <c r="W16" i="36"/>
  <c r="S16" i="36"/>
  <c r="X7" i="36"/>
  <c r="X18" i="36" s="1"/>
  <c r="X27" i="36" s="1"/>
  <c r="X28" i="36" s="1"/>
  <c r="T7" i="36"/>
  <c r="AH10" i="36"/>
  <c r="Y13" i="36"/>
  <c r="Y18" i="36" s="1"/>
  <c r="Y27" i="36" s="1"/>
  <c r="Y28" i="36" s="1"/>
  <c r="W13" i="36"/>
  <c r="U13" i="36"/>
  <c r="T13" i="36"/>
  <c r="V14" i="36"/>
  <c r="S14" i="36"/>
  <c r="V8" i="36"/>
  <c r="T8" i="36"/>
  <c r="U11" i="36"/>
  <c r="T11" i="36"/>
  <c r="W11" i="36"/>
  <c r="W18" i="36" s="1"/>
  <c r="W27" i="36" s="1"/>
  <c r="W28" i="36" s="1"/>
  <c r="T15" i="36"/>
  <c r="R15" i="36"/>
  <c r="X15" i="36"/>
  <c r="V15" i="36"/>
  <c r="AG18" i="35"/>
  <c r="X7" i="35"/>
  <c r="X18" i="35" s="1"/>
  <c r="X27" i="35" s="1"/>
  <c r="X28" i="35" s="1"/>
  <c r="T7" i="35"/>
  <c r="Y13" i="35"/>
  <c r="Y18" i="35" s="1"/>
  <c r="Y27" i="35" s="1"/>
  <c r="Y28" i="35" s="1"/>
  <c r="W13" i="35"/>
  <c r="U13" i="35"/>
  <c r="T13" i="35"/>
  <c r="AH10" i="35"/>
  <c r="V14" i="35"/>
  <c r="S14" i="35"/>
  <c r="X12" i="35"/>
  <c r="V12" i="35"/>
  <c r="R12" i="35"/>
  <c r="R18" i="35" s="1"/>
  <c r="R27" i="35" s="1"/>
  <c r="R28" i="35" s="1"/>
  <c r="V8" i="35"/>
  <c r="V18" i="35" s="1"/>
  <c r="V27" i="35" s="1"/>
  <c r="V28" i="35" s="1"/>
  <c r="T8" i="35"/>
  <c r="W11" i="35"/>
  <c r="W18" i="35" s="1"/>
  <c r="W27" i="35" s="1"/>
  <c r="W28" i="35" s="1"/>
  <c r="U11" i="35"/>
  <c r="T11" i="35"/>
  <c r="T15" i="35"/>
  <c r="R15" i="35"/>
  <c r="X15" i="35"/>
  <c r="V15" i="35"/>
  <c r="S16" i="35"/>
  <c r="W16" i="35"/>
  <c r="U16" i="35"/>
  <c r="AG18" i="34"/>
  <c r="W16" i="34"/>
  <c r="S16" i="34"/>
  <c r="U16" i="34"/>
  <c r="W11" i="34"/>
  <c r="U11" i="34"/>
  <c r="T11" i="34"/>
  <c r="Y13" i="34"/>
  <c r="Y18" i="34" s="1"/>
  <c r="Y27" i="34" s="1"/>
  <c r="Y28" i="34" s="1"/>
  <c r="W13" i="34"/>
  <c r="U13" i="34"/>
  <c r="T13" i="34"/>
  <c r="V8" i="34"/>
  <c r="T8" i="34"/>
  <c r="V14" i="34"/>
  <c r="S14" i="34"/>
  <c r="S18" i="34" s="1"/>
  <c r="S27" i="34" s="1"/>
  <c r="S28" i="34" s="1"/>
  <c r="X12" i="34"/>
  <c r="V12" i="34"/>
  <c r="R12" i="34"/>
  <c r="R18" i="34" s="1"/>
  <c r="R27" i="34" s="1"/>
  <c r="R28" i="34" s="1"/>
  <c r="T15" i="34"/>
  <c r="R15" i="34"/>
  <c r="V15" i="34"/>
  <c r="X15" i="34"/>
  <c r="X7" i="34"/>
  <c r="X18" i="34" s="1"/>
  <c r="X27" i="34" s="1"/>
  <c r="X28" i="34" s="1"/>
  <c r="T7" i="34"/>
  <c r="AH10" i="34"/>
  <c r="AG18" i="33"/>
  <c r="W16" i="33"/>
  <c r="S16" i="33"/>
  <c r="U16" i="33"/>
  <c r="X7" i="33"/>
  <c r="T7" i="33"/>
  <c r="AH10" i="33"/>
  <c r="Y13" i="33"/>
  <c r="Y18" i="33" s="1"/>
  <c r="Y27" i="33" s="1"/>
  <c r="Y28" i="33" s="1"/>
  <c r="W13" i="33"/>
  <c r="U13" i="33"/>
  <c r="T13" i="33"/>
  <c r="V14" i="33"/>
  <c r="S14" i="33"/>
  <c r="V8" i="33"/>
  <c r="V18" i="33" s="1"/>
  <c r="V27" i="33" s="1"/>
  <c r="V28" i="33" s="1"/>
  <c r="T8" i="33"/>
  <c r="W11" i="33"/>
  <c r="U11" i="33"/>
  <c r="T11" i="33"/>
  <c r="T15" i="33"/>
  <c r="R15" i="33"/>
  <c r="V15" i="33"/>
  <c r="X15" i="33"/>
  <c r="X12" i="33"/>
  <c r="V12" i="33"/>
  <c r="R12" i="33"/>
  <c r="R18" i="33" s="1"/>
  <c r="R27" i="33" s="1"/>
  <c r="R28" i="33" s="1"/>
  <c r="AG18" i="32"/>
  <c r="V14" i="32"/>
  <c r="S14" i="32"/>
  <c r="S18" i="32" s="1"/>
  <c r="S27" i="32" s="1"/>
  <c r="S28" i="32" s="1"/>
  <c r="X12" i="32"/>
  <c r="V12" i="32"/>
  <c r="R12" i="32"/>
  <c r="R18" i="32" s="1"/>
  <c r="R27" i="32" s="1"/>
  <c r="R28" i="32" s="1"/>
  <c r="X7" i="32"/>
  <c r="T7" i="32"/>
  <c r="T18" i="32" s="1"/>
  <c r="T27" i="32" s="1"/>
  <c r="T28" i="32" s="1"/>
  <c r="W11" i="32"/>
  <c r="W18" i="32" s="1"/>
  <c r="W27" i="32" s="1"/>
  <c r="W28" i="32" s="1"/>
  <c r="U11" i="32"/>
  <c r="T11" i="32"/>
  <c r="S16" i="32"/>
  <c r="W16" i="32"/>
  <c r="U16" i="32"/>
  <c r="Y13" i="32"/>
  <c r="Y18" i="32" s="1"/>
  <c r="Y27" i="32" s="1"/>
  <c r="Y28" i="32" s="1"/>
  <c r="W13" i="32"/>
  <c r="U13" i="32"/>
  <c r="T13" i="32"/>
  <c r="T15" i="32"/>
  <c r="R15" i="32"/>
  <c r="X15" i="32"/>
  <c r="V15" i="32"/>
  <c r="AH10" i="32"/>
  <c r="V8" i="32"/>
  <c r="T8" i="32"/>
  <c r="W16" i="31"/>
  <c r="S16" i="31"/>
  <c r="AG18" i="31"/>
  <c r="V8" i="31"/>
  <c r="V18" i="31" s="1"/>
  <c r="V27" i="31" s="1"/>
  <c r="V28" i="31" s="1"/>
  <c r="T8" i="31"/>
  <c r="W11" i="31"/>
  <c r="W18" i="31" s="1"/>
  <c r="W27" i="31" s="1"/>
  <c r="W28" i="31" s="1"/>
  <c r="U11" i="31"/>
  <c r="U18" i="31" s="1"/>
  <c r="U27" i="31" s="1"/>
  <c r="U28" i="31" s="1"/>
  <c r="T11" i="31"/>
  <c r="V14" i="31"/>
  <c r="S14" i="31"/>
  <c r="X12" i="31"/>
  <c r="V12" i="31"/>
  <c r="R12" i="31"/>
  <c r="R18" i="31" s="1"/>
  <c r="R27" i="31" s="1"/>
  <c r="R28" i="31" s="1"/>
  <c r="T15" i="31"/>
  <c r="R15" i="31"/>
  <c r="V15" i="31"/>
  <c r="X15" i="31"/>
  <c r="AH10" i="31"/>
  <c r="X7" i="31"/>
  <c r="X18" i="31" s="1"/>
  <c r="X27" i="31" s="1"/>
  <c r="X28" i="31" s="1"/>
  <c r="T7" i="31"/>
  <c r="T18" i="31" s="1"/>
  <c r="T27" i="31" s="1"/>
  <c r="T28" i="31" s="1"/>
  <c r="U16" i="31"/>
  <c r="T13" i="31"/>
  <c r="U13" i="31"/>
  <c r="W13" i="31"/>
  <c r="L24" i="29"/>
  <c r="L28" i="29" s="1"/>
  <c r="L29" i="29" s="1"/>
  <c r="AG18" i="30"/>
  <c r="X7" i="30"/>
  <c r="T7" i="30"/>
  <c r="W16" i="30"/>
  <c r="U16" i="30"/>
  <c r="S16" i="30"/>
  <c r="AH10" i="30"/>
  <c r="W11" i="30"/>
  <c r="U11" i="30"/>
  <c r="T11" i="30"/>
  <c r="V14" i="30"/>
  <c r="S14" i="30"/>
  <c r="Y13" i="30"/>
  <c r="Y18" i="30" s="1"/>
  <c r="Y27" i="30" s="1"/>
  <c r="Y28" i="30" s="1"/>
  <c r="W13" i="30"/>
  <c r="U13" i="30"/>
  <c r="T13" i="30"/>
  <c r="V8" i="30"/>
  <c r="V18" i="30" s="1"/>
  <c r="V27" i="30" s="1"/>
  <c r="V28" i="30" s="1"/>
  <c r="T8" i="30"/>
  <c r="X12" i="30"/>
  <c r="V12" i="30"/>
  <c r="R12" i="30"/>
  <c r="R18" i="30" s="1"/>
  <c r="R27" i="30" s="1"/>
  <c r="R28" i="30" s="1"/>
  <c r="T15" i="30"/>
  <c r="R15" i="30"/>
  <c r="V15" i="30"/>
  <c r="X15" i="30"/>
  <c r="N24" i="29"/>
  <c r="N28" i="29" s="1"/>
  <c r="N29" i="29" s="1"/>
  <c r="M28" i="29"/>
  <c r="M29" i="29" s="1"/>
  <c r="AC28" i="29"/>
  <c r="AC29" i="29" s="1"/>
  <c r="O28" i="29"/>
  <c r="O29" i="29" s="1"/>
  <c r="AE28" i="29"/>
  <c r="AE29" i="29" s="1"/>
  <c r="K28" i="29"/>
  <c r="K29" i="29" s="1"/>
  <c r="AA28" i="29"/>
  <c r="AA29" i="29" s="1"/>
  <c r="AB24" i="29"/>
  <c r="AB28" i="29" s="1"/>
  <c r="AB29" i="29" s="1"/>
  <c r="AD24" i="29"/>
  <c r="AD28" i="29" s="1"/>
  <c r="AD29" i="29" s="1"/>
  <c r="R24" i="29"/>
  <c r="V24" i="29"/>
  <c r="Q28" i="29"/>
  <c r="Q29" i="29" s="1"/>
  <c r="X24" i="29"/>
  <c r="P24" i="29"/>
  <c r="P28" i="29" s="1"/>
  <c r="P29" i="29" s="1"/>
  <c r="AF24" i="29"/>
  <c r="AF28" i="29" s="1"/>
  <c r="AF29" i="29" s="1"/>
  <c r="J24" i="29"/>
  <c r="J28" i="29" s="1"/>
  <c r="J29" i="29" s="1"/>
  <c r="Z24" i="29"/>
  <c r="Z28" i="29" s="1"/>
  <c r="Z29" i="29" s="1"/>
  <c r="T24" i="29"/>
  <c r="AG19" i="29"/>
  <c r="Y14" i="29"/>
  <c r="Y28" i="29" s="1"/>
  <c r="Y29" i="29" s="1"/>
  <c r="W14" i="29"/>
  <c r="U14" i="29"/>
  <c r="T14" i="29"/>
  <c r="AH11" i="29"/>
  <c r="V15" i="29"/>
  <c r="S15" i="29"/>
  <c r="X13" i="29"/>
  <c r="V13" i="29"/>
  <c r="R13" i="29"/>
  <c r="X8" i="29"/>
  <c r="T8" i="29"/>
  <c r="S17" i="29"/>
  <c r="W17" i="29"/>
  <c r="U17" i="29"/>
  <c r="V9" i="29"/>
  <c r="T9" i="29"/>
  <c r="W12" i="29"/>
  <c r="U12" i="29"/>
  <c r="T12" i="29"/>
  <c r="T16" i="29"/>
  <c r="R16" i="29"/>
  <c r="X16" i="29"/>
  <c r="V16" i="29"/>
  <c r="I28" i="29"/>
  <c r="AG18" i="26"/>
  <c r="X7" i="26"/>
  <c r="T7" i="26"/>
  <c r="V8" i="26"/>
  <c r="T8" i="26"/>
  <c r="W11" i="26"/>
  <c r="U11" i="26"/>
  <c r="T11" i="26"/>
  <c r="V14" i="26"/>
  <c r="S14" i="26"/>
  <c r="S18" i="26" s="1"/>
  <c r="S27" i="26" s="1"/>
  <c r="S28" i="26" s="1"/>
  <c r="AH10" i="26"/>
  <c r="S16" i="26"/>
  <c r="W16" i="26"/>
  <c r="U16" i="26"/>
  <c r="X12" i="26"/>
  <c r="V12" i="26"/>
  <c r="R12" i="26"/>
  <c r="R18" i="26" s="1"/>
  <c r="R27" i="26" s="1"/>
  <c r="R28" i="26" s="1"/>
  <c r="Y13" i="26"/>
  <c r="Y18" i="26" s="1"/>
  <c r="Y27" i="26" s="1"/>
  <c r="Y28" i="26" s="1"/>
  <c r="W13" i="26"/>
  <c r="U13" i="26"/>
  <c r="T13" i="26"/>
  <c r="T15" i="26"/>
  <c r="R15" i="26"/>
  <c r="V15" i="26"/>
  <c r="X15" i="26"/>
  <c r="AG18" i="25"/>
  <c r="X7" i="25"/>
  <c r="X18" i="25" s="1"/>
  <c r="X27" i="25" s="1"/>
  <c r="X28" i="25" s="1"/>
  <c r="T7" i="25"/>
  <c r="T15" i="25"/>
  <c r="R15" i="25"/>
  <c r="X15" i="25"/>
  <c r="V15" i="25"/>
  <c r="V14" i="25"/>
  <c r="S14" i="25"/>
  <c r="V12" i="25"/>
  <c r="R12" i="25"/>
  <c r="R18" i="25" s="1"/>
  <c r="R27" i="25" s="1"/>
  <c r="R28" i="25" s="1"/>
  <c r="X12" i="25"/>
  <c r="U16" i="25"/>
  <c r="W16" i="25"/>
  <c r="W18" i="25" s="1"/>
  <c r="W27" i="25" s="1"/>
  <c r="W28" i="25" s="1"/>
  <c r="S16" i="25"/>
  <c r="AH10" i="25"/>
  <c r="V8" i="25"/>
  <c r="T8" i="25"/>
  <c r="Y13" i="25"/>
  <c r="Y18" i="25" s="1"/>
  <c r="Y27" i="25" s="1"/>
  <c r="Y28" i="25" s="1"/>
  <c r="W13" i="25"/>
  <c r="T13" i="25"/>
  <c r="U13" i="25"/>
  <c r="T11" i="25"/>
  <c r="U11" i="25"/>
  <c r="T18" i="44" l="1"/>
  <c r="T27" i="44" s="1"/>
  <c r="T28" i="44" s="1"/>
  <c r="W18" i="44"/>
  <c r="W27" i="44" s="1"/>
  <c r="W28" i="44" s="1"/>
  <c r="V18" i="44"/>
  <c r="V27" i="44" s="1"/>
  <c r="V28" i="44" s="1"/>
  <c r="W18" i="43"/>
  <c r="W27" i="43" s="1"/>
  <c r="W28" i="43" s="1"/>
  <c r="V18" i="43"/>
  <c r="V27" i="43" s="1"/>
  <c r="V28" i="43" s="1"/>
  <c r="X18" i="43"/>
  <c r="X27" i="43" s="1"/>
  <c r="X28" i="43" s="1"/>
  <c r="S18" i="43"/>
  <c r="S27" i="43" s="1"/>
  <c r="S28" i="43" s="1"/>
  <c r="U18" i="42"/>
  <c r="U27" i="42" s="1"/>
  <c r="U28" i="42" s="1"/>
  <c r="T18" i="42"/>
  <c r="T27" i="42" s="1"/>
  <c r="T28" i="42" s="1"/>
  <c r="W18" i="42"/>
  <c r="W27" i="42" s="1"/>
  <c r="W28" i="42" s="1"/>
  <c r="V18" i="42"/>
  <c r="V27" i="42" s="1"/>
  <c r="V28" i="42" s="1"/>
  <c r="V18" i="41"/>
  <c r="V27" i="41" s="1"/>
  <c r="V28" i="41" s="1"/>
  <c r="S18" i="41"/>
  <c r="S27" i="41" s="1"/>
  <c r="S28" i="41" s="1"/>
  <c r="X18" i="41"/>
  <c r="X27" i="41" s="1"/>
  <c r="X28" i="41" s="1"/>
  <c r="T18" i="41"/>
  <c r="T27" i="41" s="1"/>
  <c r="T28" i="41" s="1"/>
  <c r="U18" i="41"/>
  <c r="U27" i="41" s="1"/>
  <c r="U28" i="41" s="1"/>
  <c r="T18" i="40"/>
  <c r="T27" i="40" s="1"/>
  <c r="T28" i="40" s="1"/>
  <c r="V18" i="40"/>
  <c r="V27" i="40" s="1"/>
  <c r="V28" i="40" s="1"/>
  <c r="X18" i="40"/>
  <c r="X27" i="40" s="1"/>
  <c r="X28" i="40" s="1"/>
  <c r="S18" i="40"/>
  <c r="S27" i="40" s="1"/>
  <c r="S28" i="40" s="1"/>
  <c r="W18" i="40"/>
  <c r="W27" i="40" s="1"/>
  <c r="W28" i="40" s="1"/>
  <c r="U18" i="39"/>
  <c r="U27" i="39" s="1"/>
  <c r="U28" i="39" s="1"/>
  <c r="W18" i="39"/>
  <c r="W27" i="39" s="1"/>
  <c r="W28" i="39" s="1"/>
  <c r="V18" i="39"/>
  <c r="V27" i="39" s="1"/>
  <c r="V28" i="39" s="1"/>
  <c r="S18" i="39"/>
  <c r="S27" i="39" s="1"/>
  <c r="S28" i="39" s="1"/>
  <c r="W18" i="38"/>
  <c r="W27" i="38" s="1"/>
  <c r="W28" i="38" s="1"/>
  <c r="T18" i="38"/>
  <c r="T27" i="38" s="1"/>
  <c r="T28" i="38" s="1"/>
  <c r="T18" i="36"/>
  <c r="T27" i="36" s="1"/>
  <c r="T28" i="36" s="1"/>
  <c r="U18" i="36"/>
  <c r="U27" i="36" s="1"/>
  <c r="U28" i="36" s="1"/>
  <c r="V18" i="36"/>
  <c r="V27" i="36" s="1"/>
  <c r="V28" i="36" s="1"/>
  <c r="S18" i="36"/>
  <c r="S27" i="36" s="1"/>
  <c r="S28" i="36" s="1"/>
  <c r="S18" i="35"/>
  <c r="S27" i="35" s="1"/>
  <c r="S28" i="35" s="1"/>
  <c r="U18" i="35"/>
  <c r="U27" i="35" s="1"/>
  <c r="U28" i="35" s="1"/>
  <c r="T18" i="35"/>
  <c r="T27" i="35" s="1"/>
  <c r="T28" i="35" s="1"/>
  <c r="W18" i="34"/>
  <c r="W27" i="34" s="1"/>
  <c r="W28" i="34" s="1"/>
  <c r="U18" i="34"/>
  <c r="U27" i="34" s="1"/>
  <c r="U28" i="34" s="1"/>
  <c r="T18" i="34"/>
  <c r="T27" i="34" s="1"/>
  <c r="T28" i="34" s="1"/>
  <c r="V18" i="34"/>
  <c r="V27" i="34" s="1"/>
  <c r="V28" i="34" s="1"/>
  <c r="T18" i="33"/>
  <c r="T27" i="33" s="1"/>
  <c r="T28" i="33" s="1"/>
  <c r="X18" i="33"/>
  <c r="X27" i="33" s="1"/>
  <c r="X28" i="33" s="1"/>
  <c r="U18" i="33"/>
  <c r="U27" i="33" s="1"/>
  <c r="U28" i="33" s="1"/>
  <c r="W18" i="33"/>
  <c r="W27" i="33" s="1"/>
  <c r="W28" i="33" s="1"/>
  <c r="S18" i="33"/>
  <c r="S27" i="33" s="1"/>
  <c r="S28" i="33" s="1"/>
  <c r="X18" i="32"/>
  <c r="X27" i="32" s="1"/>
  <c r="X28" i="32" s="1"/>
  <c r="V18" i="32"/>
  <c r="V27" i="32" s="1"/>
  <c r="V28" i="32" s="1"/>
  <c r="U18" i="32"/>
  <c r="U27" i="32" s="1"/>
  <c r="U28" i="32" s="1"/>
  <c r="W18" i="26"/>
  <c r="W27" i="26" s="1"/>
  <c r="W28" i="26" s="1"/>
  <c r="V18" i="26"/>
  <c r="V27" i="26" s="1"/>
  <c r="V28" i="26" s="1"/>
  <c r="U18" i="26"/>
  <c r="U27" i="26" s="1"/>
  <c r="U28" i="26" s="1"/>
  <c r="T18" i="26"/>
  <c r="T27" i="26" s="1"/>
  <c r="T28" i="26" s="1"/>
  <c r="X18" i="26"/>
  <c r="X27" i="26" s="1"/>
  <c r="X28" i="26" s="1"/>
  <c r="S18" i="25"/>
  <c r="S27" i="25" s="1"/>
  <c r="S28" i="25" s="1"/>
  <c r="T18" i="25"/>
  <c r="T27" i="25" s="1"/>
  <c r="T28" i="25" s="1"/>
  <c r="V18" i="25"/>
  <c r="V27" i="25" s="1"/>
  <c r="V28" i="25" s="1"/>
  <c r="U18" i="25"/>
  <c r="U27" i="25" s="1"/>
  <c r="U28" i="25" s="1"/>
  <c r="S18" i="31"/>
  <c r="S27" i="31" s="1"/>
  <c r="S28" i="31" s="1"/>
  <c r="X18" i="30"/>
  <c r="X27" i="30" s="1"/>
  <c r="X28" i="30" s="1"/>
  <c r="S18" i="30"/>
  <c r="S27" i="30" s="1"/>
  <c r="S28" i="30" s="1"/>
  <c r="T18" i="30"/>
  <c r="T27" i="30" s="1"/>
  <c r="T28" i="30" s="1"/>
  <c r="U18" i="30"/>
  <c r="U27" i="30" s="1"/>
  <c r="U28" i="30" s="1"/>
  <c r="W18" i="30"/>
  <c r="W27" i="30" s="1"/>
  <c r="W28" i="30" s="1"/>
  <c r="U13" i="44"/>
  <c r="U18" i="44" s="1"/>
  <c r="U27" i="44" s="1"/>
  <c r="U28" i="44" s="1"/>
  <c r="T13" i="44"/>
  <c r="W13" i="44"/>
  <c r="AH16" i="44"/>
  <c r="AH12" i="44"/>
  <c r="AH7" i="44"/>
  <c r="AH8" i="44"/>
  <c r="AH14" i="44"/>
  <c r="AH15" i="44"/>
  <c r="AH11" i="44"/>
  <c r="U13" i="43"/>
  <c r="U18" i="43" s="1"/>
  <c r="U27" i="43" s="1"/>
  <c r="U28" i="43" s="1"/>
  <c r="AH11" i="43"/>
  <c r="Y13" i="43"/>
  <c r="Y18" i="43" s="1"/>
  <c r="Y27" i="43" s="1"/>
  <c r="Y28" i="43" s="1"/>
  <c r="AH8" i="43"/>
  <c r="AH16" i="43"/>
  <c r="T13" i="43"/>
  <c r="T18" i="43" s="1"/>
  <c r="T27" i="43" s="1"/>
  <c r="T28" i="43" s="1"/>
  <c r="W13" i="42"/>
  <c r="AH14" i="43"/>
  <c r="T13" i="42"/>
  <c r="AH12" i="43"/>
  <c r="AH15" i="43"/>
  <c r="AH7" i="43"/>
  <c r="U13" i="42"/>
  <c r="AH8" i="42"/>
  <c r="AH7" i="41"/>
  <c r="AH7" i="42"/>
  <c r="AH14" i="42"/>
  <c r="AH16" i="42"/>
  <c r="AH11" i="42"/>
  <c r="AH15" i="42"/>
  <c r="AH12" i="42"/>
  <c r="AH15" i="41"/>
  <c r="AH8" i="41"/>
  <c r="AH13" i="41"/>
  <c r="AH12" i="41"/>
  <c r="AH11" i="41"/>
  <c r="AH14" i="41"/>
  <c r="AH16" i="41"/>
  <c r="AH14" i="40"/>
  <c r="AH12" i="40"/>
  <c r="AH16" i="40"/>
  <c r="AH11" i="40"/>
  <c r="AH15" i="40"/>
  <c r="AH8" i="40"/>
  <c r="AH13" i="40"/>
  <c r="AH7" i="40"/>
  <c r="AH12" i="38"/>
  <c r="AH13" i="39"/>
  <c r="AH8" i="39"/>
  <c r="AH15" i="39"/>
  <c r="AH14" i="39"/>
  <c r="AH16" i="39"/>
  <c r="AH11" i="39"/>
  <c r="AH7" i="39"/>
  <c r="AH12" i="39"/>
  <c r="AH11" i="38"/>
  <c r="AH16" i="38"/>
  <c r="AH13" i="38"/>
  <c r="AH15" i="38"/>
  <c r="AH8" i="38"/>
  <c r="AH7" i="38"/>
  <c r="AH14" i="38"/>
  <c r="AH8" i="36"/>
  <c r="AH11" i="36"/>
  <c r="AH16" i="36"/>
  <c r="AH13" i="36"/>
  <c r="AH7" i="36"/>
  <c r="AH15" i="36"/>
  <c r="AH14" i="36"/>
  <c r="AH12" i="36"/>
  <c r="AH13" i="35"/>
  <c r="AH12" i="35"/>
  <c r="AH11" i="35"/>
  <c r="AH16" i="35"/>
  <c r="AH8" i="35"/>
  <c r="AH15" i="35"/>
  <c r="AH14" i="35"/>
  <c r="AH7" i="35"/>
  <c r="AH16" i="34"/>
  <c r="AH8" i="34"/>
  <c r="AH11" i="34"/>
  <c r="AH14" i="34"/>
  <c r="AH15" i="34"/>
  <c r="AH12" i="34"/>
  <c r="AH13" i="34"/>
  <c r="AH7" i="34"/>
  <c r="AH12" i="33"/>
  <c r="AH8" i="33"/>
  <c r="AH16" i="33"/>
  <c r="AH14" i="33"/>
  <c r="AH11" i="33"/>
  <c r="AH7" i="33"/>
  <c r="AH13" i="33"/>
  <c r="AH15" i="33"/>
  <c r="AH8" i="32"/>
  <c r="AH16" i="32"/>
  <c r="AH7" i="32"/>
  <c r="AH15" i="32"/>
  <c r="AH12" i="32"/>
  <c r="AH11" i="32"/>
  <c r="AH13" i="32"/>
  <c r="AH14" i="32"/>
  <c r="AH8" i="31"/>
  <c r="AH16" i="31"/>
  <c r="AH14" i="31"/>
  <c r="AH7" i="31"/>
  <c r="AH15" i="31"/>
  <c r="AH11" i="31"/>
  <c r="AH12" i="31"/>
  <c r="AH8" i="30"/>
  <c r="AH13" i="31"/>
  <c r="AH12" i="30"/>
  <c r="AH14" i="30"/>
  <c r="AH16" i="30"/>
  <c r="AH15" i="30"/>
  <c r="AH13" i="30"/>
  <c r="AH11" i="30"/>
  <c r="AH7" i="30"/>
  <c r="AH9" i="29"/>
  <c r="R28" i="29"/>
  <c r="R29" i="29" s="1"/>
  <c r="AH17" i="29"/>
  <c r="AH12" i="29"/>
  <c r="U28" i="29"/>
  <c r="U29" i="29" s="1"/>
  <c r="X28" i="29"/>
  <c r="X29" i="29" s="1"/>
  <c r="S28" i="29"/>
  <c r="S29" i="29" s="1"/>
  <c r="AH15" i="29"/>
  <c r="T28" i="29"/>
  <c r="T29" i="29" s="1"/>
  <c r="AH8" i="29"/>
  <c r="W28" i="29"/>
  <c r="W29" i="29" s="1"/>
  <c r="AH13" i="29"/>
  <c r="I29" i="29"/>
  <c r="V28" i="29"/>
  <c r="V29" i="29" s="1"/>
  <c r="AH14" i="29"/>
  <c r="AH16" i="29"/>
  <c r="AH12" i="26"/>
  <c r="AH16" i="25"/>
  <c r="AH8" i="25"/>
  <c r="AH15" i="26"/>
  <c r="AH13" i="26"/>
  <c r="AH11" i="26"/>
  <c r="AH7" i="26"/>
  <c r="AH14" i="26"/>
  <c r="AH16" i="26"/>
  <c r="AH8" i="26"/>
  <c r="AH13" i="25"/>
  <c r="AH14" i="25"/>
  <c r="AH11" i="25"/>
  <c r="AH7" i="25"/>
  <c r="AH12" i="25"/>
  <c r="AH15" i="25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R10" i="24" s="1"/>
  <c r="AH9" i="24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H13" i="44" l="1"/>
  <c r="AH18" i="44"/>
  <c r="AH27" i="44"/>
  <c r="AH13" i="43"/>
  <c r="AH18" i="43"/>
  <c r="AH13" i="42"/>
  <c r="AH27" i="43"/>
  <c r="AH18" i="41"/>
  <c r="AH18" i="40"/>
  <c r="AH18" i="39"/>
  <c r="AH18" i="38"/>
  <c r="AH18" i="36"/>
  <c r="AH18" i="35"/>
  <c r="AH27" i="35"/>
  <c r="AH18" i="34"/>
  <c r="AH18" i="33"/>
  <c r="AH27" i="32"/>
  <c r="AH18" i="32"/>
  <c r="AH18" i="31"/>
  <c r="AH27" i="31"/>
  <c r="AH18" i="30"/>
  <c r="AH28" i="29"/>
  <c r="AH19" i="29"/>
  <c r="AH18" i="26"/>
  <c r="AH18" i="25"/>
  <c r="AH27" i="25"/>
  <c r="AG18" i="24"/>
  <c r="S16" i="24"/>
  <c r="W16" i="24"/>
  <c r="U16" i="24"/>
  <c r="X12" i="24"/>
  <c r="V12" i="24"/>
  <c r="R12" i="24"/>
  <c r="U13" i="24"/>
  <c r="T13" i="24"/>
  <c r="Y13" i="24"/>
  <c r="Y18" i="24" s="1"/>
  <c r="Y27" i="24" s="1"/>
  <c r="Y28" i="24" s="1"/>
  <c r="W13" i="24"/>
  <c r="AH10" i="24"/>
  <c r="V14" i="24"/>
  <c r="S14" i="24"/>
  <c r="S18" i="24" s="1"/>
  <c r="S27" i="24" s="1"/>
  <c r="S28" i="24" s="1"/>
  <c r="U11" i="24"/>
  <c r="W11" i="24"/>
  <c r="W18" i="24" s="1"/>
  <c r="W27" i="24" s="1"/>
  <c r="W28" i="24" s="1"/>
  <c r="T11" i="24"/>
  <c r="T15" i="24"/>
  <c r="R15" i="24"/>
  <c r="R18" i="24" s="1"/>
  <c r="R27" i="24" s="1"/>
  <c r="R28" i="24" s="1"/>
  <c r="V15" i="24"/>
  <c r="X15" i="24"/>
  <c r="T7" i="24"/>
  <c r="T18" i="24" s="1"/>
  <c r="T27" i="24" s="1"/>
  <c r="T28" i="24" s="1"/>
  <c r="X7" i="24"/>
  <c r="T8" i="24"/>
  <c r="V8" i="24"/>
  <c r="U18" i="24" l="1"/>
  <c r="U27" i="24" s="1"/>
  <c r="U28" i="24" s="1"/>
  <c r="V18" i="24"/>
  <c r="V27" i="24" s="1"/>
  <c r="V28" i="24" s="1"/>
  <c r="X18" i="24"/>
  <c r="X27" i="24" s="1"/>
  <c r="X28" i="24" s="1"/>
  <c r="AH18" i="42"/>
  <c r="AH27" i="42"/>
  <c r="AH27" i="41"/>
  <c r="AH27" i="40"/>
  <c r="AH27" i="38"/>
  <c r="AH27" i="36"/>
  <c r="AH27" i="34"/>
  <c r="AH27" i="33"/>
  <c r="AH27" i="30"/>
  <c r="AH16" i="24"/>
  <c r="AH27" i="26"/>
  <c r="AH14" i="24"/>
  <c r="AH12" i="24"/>
  <c r="AH8" i="24"/>
  <c r="AH11" i="24"/>
  <c r="AH15" i="24"/>
  <c r="AH7" i="24"/>
  <c r="AH13" i="24"/>
  <c r="AH27" i="24" l="1"/>
  <c r="AH18" i="24"/>
</calcChain>
</file>

<file path=xl/sharedStrings.xml><?xml version="1.0" encoding="utf-8"?>
<sst xmlns="http://schemas.openxmlformats.org/spreadsheetml/2006/main" count="1368" uniqueCount="71">
  <si>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</si>
  <si>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</si>
  <si>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</si>
  <si>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</si>
  <si>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</si>
  <si>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</si>
  <si>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</si>
  <si>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</si>
  <si>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</si>
  <si>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</si>
  <si>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</si>
  <si>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</si>
  <si>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</si>
  <si>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</si>
  <si>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</si>
  <si>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</si>
  <si>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</si>
  <si>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</si>
  <si>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</si>
  <si>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</si>
  <si>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</si>
  <si>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</si>
  <si>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</si>
  <si>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</si>
  <si>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</si>
  <si>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</si>
  <si>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</si>
  <si>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</si>
  <si>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</si>
  <si>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</si>
  <si>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</si>
  <si>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</si>
  <si>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</si>
  <si>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</si>
  <si>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</si>
  <si>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</si>
  <si>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</si>
  <si>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</si>
  <si>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</si>
  <si>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 xml:space="preserve">  VI ზონა.</t>
    </r>
    <r>
      <rPr>
        <sz val="12"/>
        <color theme="1"/>
        <rFont val="Sylfaen"/>
        <family val="1"/>
      </rPr>
      <t xml:space="preserve"> ქვეზონა - ახალციხე </t>
    </r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</si>
  <si>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</si>
  <si>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</si>
  <si>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</si>
  <si>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</si>
  <si>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</si>
  <si>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</si>
  <si>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ზრესის მექანიკური სარწყავი სისტემა</t>
  </si>
  <si>
    <t>სისტემის გაჩერების რეჟიმი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</si>
  <si>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</si>
  <si>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</si>
  <si>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</si>
  <si>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 xml:space="preserve"> სისტემის გაჩერების პერიოდი</t>
  </si>
  <si>
    <t>სისტემის საირიგაციო პერიოდი</t>
  </si>
  <si>
    <t>ორლოვკა-სპასოვკის არხი</t>
  </si>
  <si>
    <t>მამწვარას არხი</t>
  </si>
  <si>
    <t>ყაურმა-მამწვარის არხი</t>
  </si>
  <si>
    <t>ალმალო-მურჯახეთის მექანიკური სატუმბი სადგური</t>
  </si>
  <si>
    <t>ოკამის მექანიკური სატუმბი სადგური</t>
  </si>
  <si>
    <t>ლომატურცხის არხი</t>
  </si>
  <si>
    <t>ზაკი-ხანდო-კოთელიის მექანიკური სარწყავი სისტემა</t>
  </si>
  <si>
    <t>კოთელია-ხანდო-ვარევანის მექანიკური სარწყავი სისტემა</t>
  </si>
  <si>
    <t>სარო-ხიზაბავრის II აწევის მექანიკური სარწყავი სისტემა</t>
  </si>
  <si>
    <t>გიორგიწმინდის მექანიკური სარწყავი სისტემა</t>
  </si>
  <si>
    <t>კლდე-წნისის მექანიკური სარწყავი სისტემა</t>
  </si>
  <si>
    <t>ფერსა-მუგარეთის მექანიკური სარწყავი სისტემა</t>
  </si>
  <si>
    <t>გურკელ-ზიკილიის არხი</t>
  </si>
  <si>
    <t>გურკელ-წრიოხის არხი</t>
  </si>
  <si>
    <t>ვალე-პამაჯის არხი</t>
  </si>
  <si>
    <t>კატარჯის არხი</t>
  </si>
  <si>
    <t>ხევაშენის არხი</t>
  </si>
  <si>
    <t>ესხებათ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</si>
</sst>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3" fillId="0" borderId="42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354C-88C6-4ACD-BF60-850EC9C7BD7B}">
  <dimension ref="A1:AH29"/>
  <sheetViews>
    <sheetView tabSelected="1" zoomScale="60" zoomScaleNormal="60" workbookViewId="0">
      <selection activeCell="AG25" sqref="AG25:AH27"/>
    </sheetView>
  </sheetViews>
  <sheetFormatPr defaultRowHeight="15" x14ac:dyDescent="0.25"/>
  <cols>
    <col min="1" max="1" width="9.28515625" bestFit="1" customWidth="1"/>
    <col min="2" max="2" width="27.5703125" bestFit="1" customWidth="1"/>
    <col min="3" max="3" width="9.28515625" bestFit="1" customWidth="1"/>
    <col min="4" max="4" width="11.7109375" customWidth="1"/>
    <col min="5" max="5" width="11.28515625" customWidth="1"/>
    <col min="6" max="6" width="12.28515625" customWidth="1"/>
    <col min="7" max="7" width="9.28515625" bestFit="1" customWidth="1"/>
    <col min="8" max="8" width="13.42578125" customWidth="1"/>
    <col min="9" max="18" width="11.140625" bestFit="1" customWidth="1"/>
    <col min="19" max="19" width="12" bestFit="1" customWidth="1"/>
    <col min="20" max="21" width="14.7109375" bestFit="1" customWidth="1"/>
    <col min="22" max="22" width="11.140625" bestFit="1" customWidth="1"/>
    <col min="23" max="23" width="14.7109375" bestFit="1" customWidth="1"/>
    <col min="24" max="24" width="11.140625" bestFit="1" customWidth="1"/>
    <col min="25" max="25" width="14.140625" bestFit="1" customWidth="1"/>
    <col min="26" max="32" width="11.140625" bestFit="1" customWidth="1"/>
    <col min="33" max="33" width="10.85546875" bestFit="1" customWidth="1"/>
    <col min="34" max="34" width="16.5703125" bestFit="1" customWidth="1"/>
  </cols>
  <sheetData>
    <row r="1" spans="1:34" ht="15.75" thickBot="1" x14ac:dyDescent="0.3"/>
    <row r="2" spans="1:34" ht="19.5" x14ac:dyDescent="0.35">
      <c r="A2" s="84" t="s">
        <v>53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6"/>
    </row>
    <row r="3" spans="1:34" ht="18" x14ac:dyDescent="0.25">
      <c r="A3" s="87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9"/>
    </row>
    <row r="4" spans="1:34" ht="18.75" thickBot="1" x14ac:dyDescent="0.3">
      <c r="A4" s="90" t="s">
        <v>39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2"/>
    </row>
    <row r="5" spans="1:34" ht="18.75" thickBot="1" x14ac:dyDescent="0.3">
      <c r="A5" s="93" t="s">
        <v>1</v>
      </c>
      <c r="B5" s="95" t="s">
        <v>2</v>
      </c>
      <c r="C5" s="95" t="s">
        <v>3</v>
      </c>
      <c r="D5" s="97" t="s">
        <v>26</v>
      </c>
      <c r="E5" s="97" t="s">
        <v>27</v>
      </c>
      <c r="F5" s="97" t="s">
        <v>28</v>
      </c>
      <c r="G5" s="97" t="s">
        <v>29</v>
      </c>
      <c r="H5" s="97" t="s">
        <v>38</v>
      </c>
      <c r="I5" s="99" t="s">
        <v>41</v>
      </c>
      <c r="J5" s="100"/>
      <c r="K5" s="99" t="s">
        <v>40</v>
      </c>
      <c r="L5" s="101"/>
      <c r="M5" s="80" t="s">
        <v>4</v>
      </c>
      <c r="N5" s="81"/>
      <c r="O5" s="80" t="s">
        <v>5</v>
      </c>
      <c r="P5" s="81"/>
      <c r="Q5" s="80" t="s">
        <v>6</v>
      </c>
      <c r="R5" s="81"/>
      <c r="S5" s="80" t="s">
        <v>7</v>
      </c>
      <c r="T5" s="81"/>
      <c r="U5" s="80" t="s">
        <v>8</v>
      </c>
      <c r="V5" s="81"/>
      <c r="W5" s="80" t="s">
        <v>9</v>
      </c>
      <c r="X5" s="81"/>
      <c r="Y5" s="80" t="s">
        <v>10</v>
      </c>
      <c r="Z5" s="81"/>
      <c r="AA5" s="80" t="s">
        <v>11</v>
      </c>
      <c r="AB5" s="81"/>
      <c r="AC5" s="80" t="s">
        <v>42</v>
      </c>
      <c r="AD5" s="81"/>
      <c r="AE5" s="80" t="s">
        <v>12</v>
      </c>
      <c r="AF5" s="81"/>
      <c r="AG5" s="82" t="s">
        <v>43</v>
      </c>
      <c r="AH5" s="83"/>
    </row>
    <row r="6" spans="1:34" ht="30.75" thickBot="1" x14ac:dyDescent="0.3">
      <c r="A6" s="94"/>
      <c r="B6" s="96"/>
      <c r="C6" s="96"/>
      <c r="D6" s="96"/>
      <c r="E6" s="96"/>
      <c r="F6" s="98"/>
      <c r="G6" s="96"/>
      <c r="H6" s="98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4" t="s">
        <v>44</v>
      </c>
      <c r="AH6" s="54" t="s">
        <v>45</v>
      </c>
    </row>
    <row r="7" spans="1:34" ht="15.75" thickBot="1" x14ac:dyDescent="0.3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" customHeight="1" x14ac:dyDescent="0.25">
      <c r="A8" s="42">
        <v>1</v>
      </c>
      <c r="B8" s="31" t="s">
        <v>16</v>
      </c>
      <c r="C8" s="41">
        <v>1235</v>
      </c>
      <c r="D8" s="32">
        <f>C8/86.4</f>
        <v>14.293981481481481</v>
      </c>
      <c r="E8" s="32">
        <f>D8/15</f>
        <v>0.95293209876543206</v>
      </c>
      <c r="F8" s="32"/>
      <c r="G8" s="32">
        <f>E8*F8</f>
        <v>0</v>
      </c>
      <c r="H8" s="41">
        <v>2</v>
      </c>
      <c r="I8" s="51"/>
      <c r="J8" s="38"/>
      <c r="K8" s="37"/>
      <c r="L8" s="49"/>
      <c r="M8" s="53"/>
      <c r="N8" s="34"/>
      <c r="O8" s="33"/>
      <c r="P8" s="34"/>
      <c r="Q8" s="33"/>
      <c r="R8" s="34"/>
      <c r="S8" s="33"/>
      <c r="T8" s="35">
        <f>G8*16*86.4</f>
        <v>0</v>
      </c>
      <c r="U8" s="33"/>
      <c r="V8" s="34"/>
      <c r="W8" s="33"/>
      <c r="X8" s="35">
        <f>G8*16*86.4</f>
        <v>0</v>
      </c>
      <c r="Y8" s="53"/>
      <c r="Z8" s="36"/>
      <c r="AA8" s="53"/>
      <c r="AB8" s="36"/>
      <c r="AC8" s="37"/>
      <c r="AD8" s="38"/>
      <c r="AE8" s="37"/>
      <c r="AF8" s="38"/>
      <c r="AG8" s="60">
        <f>F8*H8</f>
        <v>0</v>
      </c>
      <c r="AH8" s="55">
        <f>I8+J8+K8+L8+M8+N8+O8+P8+Q8+R8+S8+T8+U8+V8+W8+X8+Y8+Z8+AA8+AB8+AC8+AD8+AE8+AF8</f>
        <v>0</v>
      </c>
    </row>
    <row r="9" spans="1:34" ht="39" customHeight="1" x14ac:dyDescent="0.25">
      <c r="A9" s="29">
        <f>A8+1</f>
        <v>2</v>
      </c>
      <c r="B9" s="27" t="s">
        <v>17</v>
      </c>
      <c r="C9" s="22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21"/>
      <c r="G9" s="21">
        <f t="shared" ref="G9:G17" si="3">E9*F9</f>
        <v>0</v>
      </c>
      <c r="H9" s="22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6">
        <f>I9+J9+K9+L9+M9+N9+O9+P9+Q9+R9+S9+T9+U9+V9+W9+X9+Y9+Z9+AA9+AB9+AC9+AD9+AE9+AF9</f>
        <v>0</v>
      </c>
    </row>
    <row r="10" spans="1:34" ht="39" customHeight="1" x14ac:dyDescent="0.25">
      <c r="A10" s="29">
        <f t="shared" ref="A10:A29" si="4">A9+1</f>
        <v>3</v>
      </c>
      <c r="B10" s="27" t="s">
        <v>18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6">
        <f t="shared" ref="AH10:AH17" si="6">I10+J10+K10+L10+M10+N10+O10+P10+Q10+R10+S10+T10+U10+V10+W10+X10+Y10+Z10+AA10+AB10+AC10+AD10+AE10+AF10</f>
        <v>0</v>
      </c>
    </row>
    <row r="11" spans="1:34" ht="39" customHeight="1" x14ac:dyDescent="0.25">
      <c r="A11" s="29">
        <f t="shared" si="4"/>
        <v>4</v>
      </c>
      <c r="B11" s="27" t="s">
        <v>19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9" customHeight="1" x14ac:dyDescent="0.25">
      <c r="A12" s="29">
        <f t="shared" si="4"/>
        <v>5</v>
      </c>
      <c r="B12" s="27" t="s">
        <v>20</v>
      </c>
      <c r="C12" s="22">
        <v>1411</v>
      </c>
      <c r="D12" s="21">
        <f t="shared" si="1"/>
        <v>16.331018518518519</v>
      </c>
      <c r="E12" s="21">
        <f t="shared" si="2"/>
        <v>1.0887345679012346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9" customHeight="1" x14ac:dyDescent="0.25">
      <c r="A13" s="29">
        <f t="shared" si="4"/>
        <v>6</v>
      </c>
      <c r="B13" s="27" t="s">
        <v>21</v>
      </c>
      <c r="C13" s="22">
        <v>1235</v>
      </c>
      <c r="D13" s="21">
        <f t="shared" si="1"/>
        <v>14.293981481481481</v>
      </c>
      <c r="E13" s="21">
        <f t="shared" si="2"/>
        <v>0.95293209876543206</v>
      </c>
      <c r="F13" s="21"/>
      <c r="G13" s="21">
        <f t="shared" si="3"/>
        <v>0</v>
      </c>
      <c r="H13" s="22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9" customHeight="1" x14ac:dyDescent="0.25">
      <c r="A14" s="29">
        <f t="shared" si="4"/>
        <v>7</v>
      </c>
      <c r="B14" s="27" t="s">
        <v>22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388.19</v>
      </c>
      <c r="G14" s="21">
        <f t="shared" si="3"/>
        <v>422.63587191358027</v>
      </c>
      <c r="H14" s="22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584251.82933333341</v>
      </c>
      <c r="U14" s="8">
        <f>G14*15*86.4</f>
        <v>547736.09000000008</v>
      </c>
      <c r="V14" s="10"/>
      <c r="W14" s="8">
        <f>G14*15*86.4</f>
        <v>547736.09000000008</v>
      </c>
      <c r="X14" s="10"/>
      <c r="Y14" s="8">
        <f>G14*15*86.4</f>
        <v>547736.09000000008</v>
      </c>
      <c r="Z14" s="12"/>
      <c r="AA14" s="11"/>
      <c r="AB14" s="12"/>
      <c r="AC14" s="4"/>
      <c r="AD14" s="5"/>
      <c r="AE14" s="4"/>
      <c r="AF14" s="5"/>
      <c r="AG14" s="19">
        <f t="shared" si="5"/>
        <v>1552.76</v>
      </c>
      <c r="AH14" s="56">
        <f t="shared" si="6"/>
        <v>2227460.0993333338</v>
      </c>
    </row>
    <row r="15" spans="1:34" ht="39" customHeight="1" x14ac:dyDescent="0.25">
      <c r="A15" s="29">
        <f t="shared" si="4"/>
        <v>8</v>
      </c>
      <c r="B15" s="27" t="s">
        <v>23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x14ac:dyDescent="0.25">
      <c r="A16" s="29">
        <f t="shared" si="4"/>
        <v>9</v>
      </c>
      <c r="B16" s="27" t="s">
        <v>24</v>
      </c>
      <c r="C16" s="22">
        <v>1411</v>
      </c>
      <c r="D16" s="21">
        <f t="shared" si="1"/>
        <v>16.331018518518519</v>
      </c>
      <c r="E16" s="21">
        <f t="shared" si="2"/>
        <v>1.0887345679012346</v>
      </c>
      <c r="F16" s="21"/>
      <c r="G16" s="21">
        <f t="shared" si="3"/>
        <v>0</v>
      </c>
      <c r="H16" s="22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6">
        <f t="shared" si="6"/>
        <v>0</v>
      </c>
    </row>
    <row r="17" spans="1:34" ht="39" customHeight="1" thickBot="1" x14ac:dyDescent="0.3">
      <c r="A17" s="29">
        <f t="shared" si="4"/>
        <v>10</v>
      </c>
      <c r="B17" s="28" t="s">
        <v>25</v>
      </c>
      <c r="C17" s="70">
        <v>1411</v>
      </c>
      <c r="D17" s="71">
        <f t="shared" si="1"/>
        <v>16.331018518518519</v>
      </c>
      <c r="E17" s="71">
        <f t="shared" si="2"/>
        <v>1.0887345679012346</v>
      </c>
      <c r="F17" s="71">
        <v>9.35</v>
      </c>
      <c r="G17" s="71">
        <f t="shared" si="3"/>
        <v>10.179668209876542</v>
      </c>
      <c r="H17" s="70">
        <v>3</v>
      </c>
      <c r="I17" s="52"/>
      <c r="J17" s="45"/>
      <c r="K17" s="44"/>
      <c r="L17" s="50"/>
      <c r="M17" s="17"/>
      <c r="N17" s="46"/>
      <c r="O17" s="47"/>
      <c r="P17" s="46"/>
      <c r="Q17" s="47"/>
      <c r="R17" s="46"/>
      <c r="S17" s="48">
        <f>G17*15*86.4</f>
        <v>13192.849999999999</v>
      </c>
      <c r="T17" s="46"/>
      <c r="U17" s="48">
        <f>G17*15*86.4</f>
        <v>13192.849999999999</v>
      </c>
      <c r="V17" s="46"/>
      <c r="W17" s="48">
        <f>G17*15*86.4</f>
        <v>13192.849999999999</v>
      </c>
      <c r="X17" s="46"/>
      <c r="Y17" s="17"/>
      <c r="Z17" s="18"/>
      <c r="AA17" s="17"/>
      <c r="AB17" s="18"/>
      <c r="AC17" s="44"/>
      <c r="AD17" s="45"/>
      <c r="AE17" s="44"/>
      <c r="AF17" s="45"/>
      <c r="AG17" s="61">
        <f>F17*H17</f>
        <v>28.049999999999997</v>
      </c>
      <c r="AH17" s="57">
        <f t="shared" si="6"/>
        <v>39578.549999999996</v>
      </c>
    </row>
    <row r="18" spans="1:34" ht="44.25" customHeight="1" x14ac:dyDescent="0.25">
      <c r="A18" s="29">
        <f t="shared" si="4"/>
        <v>11</v>
      </c>
      <c r="B18" s="67" t="s">
        <v>47</v>
      </c>
      <c r="C18" s="53"/>
      <c r="D18" s="74"/>
      <c r="E18" s="74"/>
      <c r="F18" s="74"/>
      <c r="G18" s="74"/>
      <c r="H18" s="36"/>
      <c r="I18" s="78" t="s">
        <v>51</v>
      </c>
      <c r="J18" s="78"/>
      <c r="K18" s="78"/>
      <c r="L18" s="78"/>
      <c r="M18" s="78"/>
      <c r="N18" s="78"/>
      <c r="O18" s="78"/>
      <c r="P18" s="78"/>
      <c r="Q18" s="72"/>
      <c r="R18" s="79" t="s">
        <v>52</v>
      </c>
      <c r="S18" s="79"/>
      <c r="T18" s="79"/>
      <c r="U18" s="79"/>
      <c r="V18" s="79"/>
      <c r="W18" s="79"/>
      <c r="X18" s="79"/>
      <c r="Y18" s="79"/>
      <c r="Z18" s="77" t="s">
        <v>51</v>
      </c>
      <c r="AA18" s="78"/>
      <c r="AB18" s="78"/>
      <c r="AC18" s="78"/>
      <c r="AD18" s="78"/>
      <c r="AE18" s="78"/>
      <c r="AF18" s="78"/>
      <c r="AG18" s="65"/>
      <c r="AH18" s="66"/>
    </row>
    <row r="19" spans="1:34" ht="39" customHeight="1" thickBot="1" x14ac:dyDescent="0.3">
      <c r="A19" s="29">
        <f t="shared" si="4"/>
        <v>12</v>
      </c>
      <c r="B19" s="68" t="s">
        <v>30</v>
      </c>
      <c r="C19" s="44"/>
      <c r="D19" s="75"/>
      <c r="E19" s="75"/>
      <c r="F19" s="75"/>
      <c r="G19" s="75"/>
      <c r="H19" s="76"/>
      <c r="I19" s="69">
        <f>I8+I9+I10+I11+I12+I13+I14+I15+I16+I17+I25+I26+I27</f>
        <v>0</v>
      </c>
      <c r="J19" s="69">
        <f t="shared" ref="J19:AF19" si="7">J8+J9+J10+J11+J12+J13+J14+J15+J16+J17+J25+J26+J27</f>
        <v>0</v>
      </c>
      <c r="K19" s="69">
        <f t="shared" si="7"/>
        <v>0</v>
      </c>
      <c r="L19" s="69">
        <f t="shared" si="7"/>
        <v>0</v>
      </c>
      <c r="M19" s="69">
        <f t="shared" si="7"/>
        <v>0</v>
      </c>
      <c r="N19" s="69">
        <f t="shared" si="7"/>
        <v>0</v>
      </c>
      <c r="O19" s="69">
        <f t="shared" si="7"/>
        <v>0</v>
      </c>
      <c r="P19" s="69">
        <f t="shared" si="7"/>
        <v>0</v>
      </c>
      <c r="Q19" s="69">
        <f t="shared" si="7"/>
        <v>0</v>
      </c>
      <c r="R19" s="69">
        <f t="shared" si="7"/>
        <v>0</v>
      </c>
      <c r="S19" s="69">
        <f t="shared" si="7"/>
        <v>13192.849999999999</v>
      </c>
      <c r="T19" s="69">
        <f t="shared" si="7"/>
        <v>584251.82933333341</v>
      </c>
      <c r="U19" s="69">
        <f t="shared" si="7"/>
        <v>560928.94000000006</v>
      </c>
      <c r="V19" s="69">
        <f t="shared" si="7"/>
        <v>0</v>
      </c>
      <c r="W19" s="69">
        <f t="shared" si="7"/>
        <v>560928.94000000006</v>
      </c>
      <c r="X19" s="69">
        <f t="shared" si="7"/>
        <v>0</v>
      </c>
      <c r="Y19" s="69">
        <f t="shared" si="7"/>
        <v>547736.09000000008</v>
      </c>
      <c r="Z19" s="69">
        <f t="shared" si="7"/>
        <v>0</v>
      </c>
      <c r="AA19" s="69">
        <f t="shared" si="7"/>
        <v>0</v>
      </c>
      <c r="AB19" s="69">
        <f t="shared" si="7"/>
        <v>0</v>
      </c>
      <c r="AC19" s="69">
        <f t="shared" si="7"/>
        <v>0</v>
      </c>
      <c r="AD19" s="69">
        <f t="shared" si="7"/>
        <v>0</v>
      </c>
      <c r="AE19" s="69">
        <f t="shared" si="7"/>
        <v>0</v>
      </c>
      <c r="AF19" s="69">
        <f t="shared" si="7"/>
        <v>0</v>
      </c>
      <c r="AG19" s="59">
        <f>AG8+AG9+AG10+AG11+AG12+AG13+AG14+AG15+AG16+AG17</f>
        <v>1580.81</v>
      </c>
      <c r="AH19" s="58">
        <f>I19+J19+K19+L19+M19+N19+O19+P19+Q19+R19+S19+T19+U19+V19+W19+X19+Y19+Z19+AA19+AB19+AC19+AD19+AE19+AF19</f>
        <v>2267038.6493333336</v>
      </c>
    </row>
    <row r="20" spans="1:34" ht="39" customHeight="1" x14ac:dyDescent="0.25">
      <c r="A20" s="29">
        <f t="shared" si="4"/>
        <v>13</v>
      </c>
      <c r="B20" s="27" t="s">
        <v>31</v>
      </c>
      <c r="C20" s="73"/>
      <c r="D20" s="73"/>
      <c r="E20" s="73"/>
      <c r="F20" s="73"/>
      <c r="G20" s="73"/>
      <c r="H20" s="73"/>
      <c r="I20" s="13">
        <v>0.9</v>
      </c>
      <c r="J20" s="14">
        <f>I20</f>
        <v>0.9</v>
      </c>
      <c r="K20" s="13">
        <v>0.9</v>
      </c>
      <c r="L20" s="14">
        <f t="shared" ref="L20:L23" si="8">K20</f>
        <v>0.9</v>
      </c>
      <c r="M20" s="13">
        <v>0.9</v>
      </c>
      <c r="N20" s="14">
        <f t="shared" ref="N20:N23" si="9">M20</f>
        <v>0.9</v>
      </c>
      <c r="O20" s="13">
        <v>0.9</v>
      </c>
      <c r="P20" s="14">
        <f t="shared" ref="P20:P23" si="10">O20</f>
        <v>0.9</v>
      </c>
      <c r="Q20" s="13">
        <v>0.9</v>
      </c>
      <c r="R20" s="14">
        <f t="shared" ref="R20:R23" si="11">Q20</f>
        <v>0.9</v>
      </c>
      <c r="S20" s="13">
        <v>0.9</v>
      </c>
      <c r="T20" s="14">
        <f t="shared" ref="T20:T23" si="12">S20</f>
        <v>0.9</v>
      </c>
      <c r="U20" s="13">
        <v>0.9</v>
      </c>
      <c r="V20" s="14">
        <f t="shared" ref="V20:V23" si="13">U20</f>
        <v>0.9</v>
      </c>
      <c r="W20" s="13">
        <v>0.9</v>
      </c>
      <c r="X20" s="14">
        <f t="shared" ref="X20:X23" si="14">W20</f>
        <v>0.9</v>
      </c>
      <c r="Y20" s="13">
        <v>0.9</v>
      </c>
      <c r="Z20" s="14">
        <f t="shared" ref="Z20:Z23" si="15">Y20</f>
        <v>0.9</v>
      </c>
      <c r="AA20" s="13">
        <v>0.9</v>
      </c>
      <c r="AB20" s="14">
        <f t="shared" ref="AB20:AB23" si="16">AA20</f>
        <v>0.9</v>
      </c>
      <c r="AC20" s="13">
        <v>0.9</v>
      </c>
      <c r="AD20" s="14">
        <f t="shared" ref="AD20:AD23" si="17">AC20</f>
        <v>0.9</v>
      </c>
      <c r="AE20" s="13">
        <v>0.9</v>
      </c>
      <c r="AF20" s="14">
        <f t="shared" ref="AF20:AF23" si="18">AE20</f>
        <v>0.9</v>
      </c>
      <c r="AG20" s="11"/>
      <c r="AH20" s="12"/>
    </row>
    <row r="21" spans="1:34" ht="39" customHeight="1" x14ac:dyDescent="0.25">
      <c r="A21" s="29">
        <f t="shared" si="4"/>
        <v>14</v>
      </c>
      <c r="B21" s="27" t="s">
        <v>32</v>
      </c>
      <c r="C21" s="22"/>
      <c r="D21" s="22"/>
      <c r="E21" s="22"/>
      <c r="F21" s="22"/>
      <c r="G21" s="39"/>
      <c r="H21" s="39"/>
      <c r="I21" s="62">
        <v>0.9</v>
      </c>
      <c r="J21" s="63">
        <f>I21</f>
        <v>0.9</v>
      </c>
      <c r="K21" s="62">
        <v>0.9</v>
      </c>
      <c r="L21" s="63">
        <f t="shared" si="8"/>
        <v>0.9</v>
      </c>
      <c r="M21" s="62">
        <v>0.9</v>
      </c>
      <c r="N21" s="63">
        <f t="shared" si="9"/>
        <v>0.9</v>
      </c>
      <c r="O21" s="62">
        <v>0.9</v>
      </c>
      <c r="P21" s="63">
        <f t="shared" si="10"/>
        <v>0.9</v>
      </c>
      <c r="Q21" s="62">
        <v>0.9</v>
      </c>
      <c r="R21" s="63">
        <f t="shared" si="11"/>
        <v>0.9</v>
      </c>
      <c r="S21" s="62">
        <v>0.9</v>
      </c>
      <c r="T21" s="63">
        <f t="shared" si="12"/>
        <v>0.9</v>
      </c>
      <c r="U21" s="62">
        <v>0.9</v>
      </c>
      <c r="V21" s="63">
        <f t="shared" si="13"/>
        <v>0.9</v>
      </c>
      <c r="W21" s="62">
        <v>0.9</v>
      </c>
      <c r="X21" s="63">
        <f t="shared" si="14"/>
        <v>0.9</v>
      </c>
      <c r="Y21" s="62">
        <v>0.9</v>
      </c>
      <c r="Z21" s="63">
        <f t="shared" si="15"/>
        <v>0.9</v>
      </c>
      <c r="AA21" s="62">
        <v>0.9</v>
      </c>
      <c r="AB21" s="63">
        <f t="shared" si="16"/>
        <v>0.9</v>
      </c>
      <c r="AC21" s="62">
        <v>0.9</v>
      </c>
      <c r="AD21" s="63">
        <f t="shared" si="17"/>
        <v>0.9</v>
      </c>
      <c r="AE21" s="62">
        <v>0.9</v>
      </c>
      <c r="AF21" s="63">
        <f t="shared" si="18"/>
        <v>0.9</v>
      </c>
      <c r="AG21" s="11"/>
      <c r="AH21" s="12"/>
    </row>
    <row r="22" spans="1:34" ht="39" customHeight="1" x14ac:dyDescent="0.25">
      <c r="A22" s="29">
        <f t="shared" si="4"/>
        <v>15</v>
      </c>
      <c r="B22" s="27" t="s">
        <v>33</v>
      </c>
      <c r="C22" s="22"/>
      <c r="D22" s="22"/>
      <c r="E22" s="22"/>
      <c r="F22" s="22"/>
      <c r="G22" s="22"/>
      <c r="H22" s="22"/>
      <c r="I22" s="11">
        <v>0.85</v>
      </c>
      <c r="J22" s="12">
        <f>I22</f>
        <v>0.85</v>
      </c>
      <c r="K22" s="11">
        <v>0.85</v>
      </c>
      <c r="L22" s="12">
        <f t="shared" si="8"/>
        <v>0.85</v>
      </c>
      <c r="M22" s="11">
        <v>0.85</v>
      </c>
      <c r="N22" s="12">
        <f t="shared" si="9"/>
        <v>0.85</v>
      </c>
      <c r="O22" s="11">
        <v>0.85</v>
      </c>
      <c r="P22" s="12">
        <f t="shared" si="10"/>
        <v>0.85</v>
      </c>
      <c r="Q22" s="11">
        <v>0.85</v>
      </c>
      <c r="R22" s="12">
        <f t="shared" si="11"/>
        <v>0.85</v>
      </c>
      <c r="S22" s="11">
        <v>0.85</v>
      </c>
      <c r="T22" s="12">
        <f t="shared" si="12"/>
        <v>0.85</v>
      </c>
      <c r="U22" s="11">
        <v>0.85</v>
      </c>
      <c r="V22" s="12">
        <f t="shared" si="13"/>
        <v>0.85</v>
      </c>
      <c r="W22" s="11">
        <v>0.85</v>
      </c>
      <c r="X22" s="12">
        <f t="shared" si="14"/>
        <v>0.85</v>
      </c>
      <c r="Y22" s="11">
        <v>0.85</v>
      </c>
      <c r="Z22" s="12">
        <f t="shared" si="15"/>
        <v>0.85</v>
      </c>
      <c r="AA22" s="11">
        <v>0.85</v>
      </c>
      <c r="AB22" s="12">
        <f t="shared" si="16"/>
        <v>0.85</v>
      </c>
      <c r="AC22" s="11">
        <v>0.85</v>
      </c>
      <c r="AD22" s="12">
        <f t="shared" si="17"/>
        <v>0.85</v>
      </c>
      <c r="AE22" s="11">
        <v>0.85</v>
      </c>
      <c r="AF22" s="12">
        <f t="shared" si="18"/>
        <v>0.85</v>
      </c>
      <c r="AG22" s="11"/>
      <c r="AH22" s="12"/>
    </row>
    <row r="23" spans="1:34" ht="50.25" customHeight="1" x14ac:dyDescent="0.25">
      <c r="A23" s="29">
        <f t="shared" si="4"/>
        <v>16</v>
      </c>
      <c r="B23" s="27" t="s">
        <v>34</v>
      </c>
      <c r="C23" s="22"/>
      <c r="D23" s="22"/>
      <c r="E23" s="22"/>
      <c r="F23" s="22"/>
      <c r="G23" s="22"/>
      <c r="H23" s="22"/>
      <c r="I23" s="11">
        <v>0.83</v>
      </c>
      <c r="J23" s="12">
        <f>I23</f>
        <v>0.83</v>
      </c>
      <c r="K23" s="11">
        <v>0.83</v>
      </c>
      <c r="L23" s="12">
        <f t="shared" si="8"/>
        <v>0.83</v>
      </c>
      <c r="M23" s="11">
        <v>0.83</v>
      </c>
      <c r="N23" s="12">
        <f t="shared" si="9"/>
        <v>0.83</v>
      </c>
      <c r="O23" s="11">
        <v>0.83</v>
      </c>
      <c r="P23" s="12">
        <f t="shared" si="10"/>
        <v>0.83</v>
      </c>
      <c r="Q23" s="11">
        <v>0.83</v>
      </c>
      <c r="R23" s="12">
        <f t="shared" si="11"/>
        <v>0.83</v>
      </c>
      <c r="S23" s="11">
        <v>0.83</v>
      </c>
      <c r="T23" s="12">
        <f t="shared" si="12"/>
        <v>0.83</v>
      </c>
      <c r="U23" s="11">
        <v>0.83</v>
      </c>
      <c r="V23" s="12">
        <f t="shared" si="13"/>
        <v>0.83</v>
      </c>
      <c r="W23" s="11">
        <v>0.83</v>
      </c>
      <c r="X23" s="12">
        <f t="shared" si="14"/>
        <v>0.83</v>
      </c>
      <c r="Y23" s="11">
        <v>0.83</v>
      </c>
      <c r="Z23" s="12">
        <f t="shared" si="15"/>
        <v>0.83</v>
      </c>
      <c r="AA23" s="11">
        <v>0.83</v>
      </c>
      <c r="AB23" s="12">
        <f t="shared" si="16"/>
        <v>0.83</v>
      </c>
      <c r="AC23" s="11">
        <v>0.83</v>
      </c>
      <c r="AD23" s="12">
        <f t="shared" si="17"/>
        <v>0.83</v>
      </c>
      <c r="AE23" s="11">
        <v>0.83</v>
      </c>
      <c r="AF23" s="12">
        <f t="shared" si="18"/>
        <v>0.83</v>
      </c>
      <c r="AG23" s="11"/>
      <c r="AH23" s="12"/>
    </row>
    <row r="24" spans="1:34" ht="39" customHeight="1" x14ac:dyDescent="0.25">
      <c r="A24" s="29">
        <f t="shared" si="4"/>
        <v>17</v>
      </c>
      <c r="B24" s="27" t="s">
        <v>35</v>
      </c>
      <c r="C24" s="22"/>
      <c r="D24" s="22"/>
      <c r="E24" s="22"/>
      <c r="F24" s="22"/>
      <c r="G24" s="22"/>
      <c r="H24" s="22"/>
      <c r="I24" s="11">
        <f>I20*I21*I22*I23</f>
        <v>0.57145499999999994</v>
      </c>
      <c r="J24" s="12">
        <f>J20*J21*J22*J23</f>
        <v>0.57145499999999994</v>
      </c>
      <c r="K24" s="11">
        <f t="shared" ref="K24:AF24" si="19">K20*K21*K22*K23</f>
        <v>0.57145499999999994</v>
      </c>
      <c r="L24" s="12">
        <f t="shared" si="19"/>
        <v>0.57145499999999994</v>
      </c>
      <c r="M24" s="11">
        <f t="shared" si="19"/>
        <v>0.57145499999999994</v>
      </c>
      <c r="N24" s="12">
        <f t="shared" si="19"/>
        <v>0.57145499999999994</v>
      </c>
      <c r="O24" s="11">
        <f>O20*O21*O22*O23</f>
        <v>0.57145499999999994</v>
      </c>
      <c r="P24" s="12">
        <f t="shared" si="19"/>
        <v>0.57145499999999994</v>
      </c>
      <c r="Q24" s="11">
        <f t="shared" si="19"/>
        <v>0.57145499999999994</v>
      </c>
      <c r="R24" s="12">
        <f t="shared" si="19"/>
        <v>0.57145499999999994</v>
      </c>
      <c r="S24" s="11">
        <f t="shared" si="19"/>
        <v>0.57145499999999994</v>
      </c>
      <c r="T24" s="12">
        <f t="shared" si="19"/>
        <v>0.57145499999999994</v>
      </c>
      <c r="U24" s="11">
        <f t="shared" si="19"/>
        <v>0.57145499999999994</v>
      </c>
      <c r="V24" s="12">
        <f t="shared" si="19"/>
        <v>0.57145499999999994</v>
      </c>
      <c r="W24" s="11">
        <f t="shared" si="19"/>
        <v>0.57145499999999994</v>
      </c>
      <c r="X24" s="12">
        <f t="shared" si="19"/>
        <v>0.57145499999999994</v>
      </c>
      <c r="Y24" s="11">
        <f t="shared" si="19"/>
        <v>0.57145499999999994</v>
      </c>
      <c r="Z24" s="12">
        <f t="shared" si="19"/>
        <v>0.57145499999999994</v>
      </c>
      <c r="AA24" s="11">
        <f t="shared" si="19"/>
        <v>0.57145499999999994</v>
      </c>
      <c r="AB24" s="12">
        <f t="shared" si="19"/>
        <v>0.57145499999999994</v>
      </c>
      <c r="AC24" s="11">
        <f t="shared" si="19"/>
        <v>0.57145499999999994</v>
      </c>
      <c r="AD24" s="12">
        <f t="shared" si="19"/>
        <v>0.57145499999999994</v>
      </c>
      <c r="AE24" s="11">
        <f t="shared" si="19"/>
        <v>0.57145499999999994</v>
      </c>
      <c r="AF24" s="12">
        <f t="shared" si="19"/>
        <v>0.57145499999999994</v>
      </c>
      <c r="AG24" s="11"/>
      <c r="AH24" s="12"/>
    </row>
    <row r="25" spans="1:34" ht="39" customHeight="1" x14ac:dyDescent="0.25">
      <c r="A25" s="29">
        <f t="shared" si="4"/>
        <v>18</v>
      </c>
      <c r="B25" s="27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2" t="s">
        <v>70</v>
      </c>
      <c r="AH25" s="103"/>
    </row>
    <row r="26" spans="1:34" ht="39" customHeight="1" x14ac:dyDescent="0.25">
      <c r="A26" s="29">
        <f t="shared" si="4"/>
        <v>19</v>
      </c>
      <c r="B26" s="27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4"/>
      <c r="AH26" s="105"/>
    </row>
    <row r="27" spans="1:34" ht="39" customHeight="1" x14ac:dyDescent="0.25">
      <c r="A27" s="29">
        <f t="shared" si="4"/>
        <v>20</v>
      </c>
      <c r="B27" s="27" t="s">
        <v>50</v>
      </c>
      <c r="C27" s="22"/>
      <c r="D27" s="22"/>
      <c r="E27" s="22"/>
      <c r="F27" s="22"/>
      <c r="G27" s="22"/>
      <c r="H27" s="22"/>
      <c r="I27" s="11"/>
      <c r="J27" s="12"/>
      <c r="K27" s="11"/>
      <c r="L27" s="12"/>
      <c r="M27" s="11"/>
      <c r="N27" s="12"/>
      <c r="O27" s="11"/>
      <c r="P27" s="12"/>
      <c r="Q27" s="11"/>
      <c r="R27" s="12"/>
      <c r="S27" s="11"/>
      <c r="T27" s="12"/>
      <c r="U27" s="11"/>
      <c r="V27" s="12"/>
      <c r="W27" s="11"/>
      <c r="X27" s="12"/>
      <c r="Y27" s="11"/>
      <c r="Z27" s="12"/>
      <c r="AA27" s="11"/>
      <c r="AB27" s="12"/>
      <c r="AC27" s="11"/>
      <c r="AD27" s="12"/>
      <c r="AE27" s="11"/>
      <c r="AF27" s="12"/>
      <c r="AG27" s="106"/>
      <c r="AH27" s="107"/>
    </row>
    <row r="28" spans="1:34" ht="39" customHeight="1" x14ac:dyDescent="0.25">
      <c r="A28" s="29">
        <f t="shared" si="4"/>
        <v>21</v>
      </c>
      <c r="B28" s="27" t="s">
        <v>36</v>
      </c>
      <c r="C28" s="22"/>
      <c r="D28" s="22"/>
      <c r="E28" s="22"/>
      <c r="F28" s="22"/>
      <c r="G28" s="22"/>
      <c r="H28" s="22"/>
      <c r="I28" s="6">
        <f>I19/I24</f>
        <v>0</v>
      </c>
      <c r="J28" s="7">
        <f>J19/J24</f>
        <v>0</v>
      </c>
      <c r="K28" s="6">
        <f t="shared" ref="K28:AE28" si="20">K19/K24</f>
        <v>0</v>
      </c>
      <c r="L28" s="7">
        <f t="shared" si="20"/>
        <v>0</v>
      </c>
      <c r="M28" s="6">
        <f t="shared" si="20"/>
        <v>0</v>
      </c>
      <c r="N28" s="7">
        <f t="shared" si="20"/>
        <v>0</v>
      </c>
      <c r="O28" s="6">
        <f>O19/O24</f>
        <v>0</v>
      </c>
      <c r="P28" s="7">
        <f t="shared" si="20"/>
        <v>0</v>
      </c>
      <c r="Q28" s="6">
        <f t="shared" si="20"/>
        <v>0</v>
      </c>
      <c r="R28" s="7">
        <f t="shared" si="20"/>
        <v>0</v>
      </c>
      <c r="S28" s="6">
        <f t="shared" si="20"/>
        <v>23086.419753086418</v>
      </c>
      <c r="T28" s="7">
        <f t="shared" si="20"/>
        <v>1022393.4156378603</v>
      </c>
      <c r="U28" s="6">
        <f t="shared" si="20"/>
        <v>981580.24691358046</v>
      </c>
      <c r="V28" s="7">
        <f t="shared" si="20"/>
        <v>0</v>
      </c>
      <c r="W28" s="6">
        <f t="shared" si="20"/>
        <v>981580.24691358046</v>
      </c>
      <c r="X28" s="7">
        <f t="shared" si="20"/>
        <v>0</v>
      </c>
      <c r="Y28" s="6">
        <f t="shared" si="20"/>
        <v>958493.82716049405</v>
      </c>
      <c r="Z28" s="7">
        <f t="shared" si="20"/>
        <v>0</v>
      </c>
      <c r="AA28" s="6">
        <f t="shared" si="20"/>
        <v>0</v>
      </c>
      <c r="AB28" s="7">
        <f t="shared" si="20"/>
        <v>0</v>
      </c>
      <c r="AC28" s="6">
        <f t="shared" si="20"/>
        <v>0</v>
      </c>
      <c r="AD28" s="7">
        <f t="shared" si="20"/>
        <v>0</v>
      </c>
      <c r="AE28" s="6">
        <f t="shared" si="20"/>
        <v>0</v>
      </c>
      <c r="AF28" s="7">
        <f>AF19/AF24</f>
        <v>0</v>
      </c>
      <c r="AG28" s="6"/>
      <c r="AH28" s="7">
        <f>I28+J28+K28+L28+M28+N28+O28+P28+Q28+R28+S28+T28+U28+V28+W28+X28+Y28+Z28+AA28+AB28+AC28+AD28+AE28+AF28</f>
        <v>3967134.1563786012</v>
      </c>
    </row>
    <row r="29" spans="1:34" ht="56.25" customHeight="1" thickBot="1" x14ac:dyDescent="0.3">
      <c r="A29" s="29">
        <f t="shared" si="4"/>
        <v>22</v>
      </c>
      <c r="B29" s="28" t="s">
        <v>37</v>
      </c>
      <c r="C29" s="23"/>
      <c r="D29" s="23"/>
      <c r="E29" s="23"/>
      <c r="F29" s="23"/>
      <c r="G29" s="23"/>
      <c r="H29" s="23"/>
      <c r="I29" s="64">
        <f>I28/(15*86400)</f>
        <v>0</v>
      </c>
      <c r="J29" s="40">
        <f>J28/(15*86400)</f>
        <v>0</v>
      </c>
      <c r="K29" s="64">
        <f t="shared" ref="K29:AF29" si="21">K28/(15*86400)</f>
        <v>0</v>
      </c>
      <c r="L29" s="40">
        <f t="shared" si="21"/>
        <v>0</v>
      </c>
      <c r="M29" s="64">
        <f t="shared" si="21"/>
        <v>0</v>
      </c>
      <c r="N29" s="40">
        <f t="shared" si="21"/>
        <v>0</v>
      </c>
      <c r="O29" s="64">
        <f t="shared" si="21"/>
        <v>0</v>
      </c>
      <c r="P29" s="40">
        <f t="shared" si="21"/>
        <v>0</v>
      </c>
      <c r="Q29" s="64">
        <f t="shared" si="21"/>
        <v>0</v>
      </c>
      <c r="R29" s="40">
        <f t="shared" si="21"/>
        <v>0</v>
      </c>
      <c r="S29" s="64">
        <f t="shared" si="21"/>
        <v>1.7813595488492606E-2</v>
      </c>
      <c r="T29" s="40">
        <f t="shared" si="21"/>
        <v>0.78888380836254657</v>
      </c>
      <c r="U29" s="64">
        <f t="shared" si="21"/>
        <v>0.75739216582837998</v>
      </c>
      <c r="V29" s="40">
        <f t="shared" si="21"/>
        <v>0</v>
      </c>
      <c r="W29" s="64">
        <f t="shared" si="21"/>
        <v>0.75739216582837998</v>
      </c>
      <c r="X29" s="40">
        <f t="shared" si="21"/>
        <v>0</v>
      </c>
      <c r="Y29" s="64">
        <f t="shared" si="21"/>
        <v>0.73957857033988739</v>
      </c>
      <c r="Z29" s="40">
        <f t="shared" si="21"/>
        <v>0</v>
      </c>
      <c r="AA29" s="64">
        <f t="shared" si="21"/>
        <v>0</v>
      </c>
      <c r="AB29" s="40">
        <f t="shared" si="21"/>
        <v>0</v>
      </c>
      <c r="AC29" s="64">
        <f t="shared" si="21"/>
        <v>0</v>
      </c>
      <c r="AD29" s="40">
        <f t="shared" si="21"/>
        <v>0</v>
      </c>
      <c r="AE29" s="64">
        <f t="shared" si="21"/>
        <v>0</v>
      </c>
      <c r="AF29" s="40">
        <f t="shared" si="21"/>
        <v>0</v>
      </c>
      <c r="AG29" s="64"/>
      <c r="AH29" s="40"/>
    </row>
  </sheetData>
  <mergeCells count="28">
    <mergeCell ref="AG25:AH27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Z18:AF18"/>
    <mergeCell ref="R18:Y18"/>
    <mergeCell ref="I18:P18"/>
    <mergeCell ref="AE5:AF5"/>
    <mergeCell ref="AG5:AH5"/>
    <mergeCell ref="S5:T5"/>
    <mergeCell ref="U5:V5"/>
    <mergeCell ref="W5:X5"/>
    <mergeCell ref="Y5:Z5"/>
    <mergeCell ref="AA5:AB5"/>
    <mergeCell ref="AC5:AD5"/>
    <mergeCell ref="Q5:R5"/>
  </mergeCells>
  <pageMargins left="0.7" right="0.7" top="0.75" bottom="0.75" header="0.3" footer="0.3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4CE6-9B11-4C0E-B46D-E5CCF2F3BF6D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6.5703125" customWidth="1"/>
    <col min="2" max="2" width="37.7109375" customWidth="1"/>
    <col min="4" max="4" width="11.5703125" customWidth="1"/>
    <col min="5" max="7" width="13.7109375" customWidth="1"/>
    <col min="20" max="20" width="14.85546875" customWidth="1"/>
    <col min="21" max="21" width="16.5703125" customWidth="1"/>
    <col min="23" max="23" width="12.42578125" customWidth="1"/>
    <col min="25" max="25" width="14" customWidth="1"/>
    <col min="33" max="33" width="11.28515625" customWidth="1"/>
    <col min="34" max="34" width="16.7109375" customWidth="1"/>
  </cols>
  <sheetData>
    <row r="1" spans="1:34" ht="19.5" x14ac:dyDescent="0.35">
      <c r="A1" s="84" t="s">
        <v>61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1.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1.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1.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1.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1.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1.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1.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26.14</v>
      </c>
      <c r="G13" s="21">
        <f t="shared" si="3"/>
        <v>28.459521604938271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39342.44266666667</v>
      </c>
      <c r="U13" s="8">
        <f>G13*15*86.4</f>
        <v>36883.54</v>
      </c>
      <c r="V13" s="10"/>
      <c r="W13" s="8">
        <f>G13*15*86.4</f>
        <v>36883.54</v>
      </c>
      <c r="X13" s="10"/>
      <c r="Y13" s="8">
        <f>G13*15*86.4</f>
        <v>36883.54</v>
      </c>
      <c r="Z13" s="12"/>
      <c r="AA13" s="11"/>
      <c r="AB13" s="12"/>
      <c r="AC13" s="4"/>
      <c r="AD13" s="5"/>
      <c r="AE13" s="4"/>
      <c r="AF13" s="5"/>
      <c r="AG13" s="19">
        <f t="shared" si="5"/>
        <v>104.56</v>
      </c>
      <c r="AH13" s="56">
        <f t="shared" si="6"/>
        <v>149993.06266666669</v>
      </c>
    </row>
    <row r="14" spans="1:34" ht="31.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1.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1.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0.45</v>
      </c>
      <c r="G16" s="43">
        <f t="shared" si="3"/>
        <v>0.48993055555555559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634.95000000000005</v>
      </c>
      <c r="T16" s="46"/>
      <c r="U16" s="48">
        <f>G16*15*86.4</f>
        <v>634.95000000000005</v>
      </c>
      <c r="V16" s="46"/>
      <c r="W16" s="48">
        <f>G16*15*86.4</f>
        <v>634.95000000000005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1.35</v>
      </c>
      <c r="AH16" s="57">
        <f t="shared" si="6"/>
        <v>1904.8500000000001</v>
      </c>
    </row>
    <row r="17" spans="1:34" ht="31.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1.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0</v>
      </c>
      <c r="S18" s="69">
        <f t="shared" si="7"/>
        <v>634.95000000000005</v>
      </c>
      <c r="T18" s="69">
        <f t="shared" si="7"/>
        <v>39342.44266666667</v>
      </c>
      <c r="U18" s="69">
        <f t="shared" si="7"/>
        <v>37518.49</v>
      </c>
      <c r="V18" s="69">
        <f t="shared" si="7"/>
        <v>0</v>
      </c>
      <c r="W18" s="69">
        <f t="shared" si="7"/>
        <v>37518.49</v>
      </c>
      <c r="X18" s="69">
        <f t="shared" si="7"/>
        <v>0</v>
      </c>
      <c r="Y18" s="69">
        <f t="shared" si="7"/>
        <v>36883.54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105.91</v>
      </c>
      <c r="AH18" s="58">
        <f>I18+J18+K18+L18+M18+N18+O18+P18+Q18+R18+S18+T18+U18+V18+W18+X18+Y18+Z18+AA18+AB18+AC18+AD18+AE18+AF18</f>
        <v>151897.91266666667</v>
      </c>
    </row>
    <row r="19" spans="1:34" ht="31.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1.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1.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1.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1.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1.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1.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1.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40.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0</v>
      </c>
      <c r="S27" s="6">
        <f t="shared" si="20"/>
        <v>1111.1111111111113</v>
      </c>
      <c r="T27" s="7">
        <f t="shared" si="20"/>
        <v>68846.090534979434</v>
      </c>
      <c r="U27" s="6">
        <f t="shared" si="20"/>
        <v>65654.320987654326</v>
      </c>
      <c r="V27" s="7">
        <f t="shared" si="20"/>
        <v>0</v>
      </c>
      <c r="W27" s="6">
        <f t="shared" si="20"/>
        <v>65654.320987654326</v>
      </c>
      <c r="X27" s="7">
        <f t="shared" si="20"/>
        <v>0</v>
      </c>
      <c r="Y27" s="6">
        <f t="shared" si="20"/>
        <v>64543.209876543217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265809.0534979424</v>
      </c>
    </row>
    <row r="28" spans="1:34" ht="40.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0</v>
      </c>
      <c r="S28" s="64">
        <f t="shared" si="21"/>
        <v>8.5733882030178345E-4</v>
      </c>
      <c r="T28" s="40">
        <f t="shared" si="21"/>
        <v>5.312198343748413E-2</v>
      </c>
      <c r="U28" s="64">
        <f t="shared" si="21"/>
        <v>5.0659198292943151E-2</v>
      </c>
      <c r="V28" s="40">
        <f t="shared" si="21"/>
        <v>0</v>
      </c>
      <c r="W28" s="64">
        <f t="shared" si="21"/>
        <v>5.0659198292943151E-2</v>
      </c>
      <c r="X28" s="40">
        <f t="shared" si="21"/>
        <v>0</v>
      </c>
      <c r="Y28" s="64">
        <f t="shared" si="21"/>
        <v>4.9801859472641367E-2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A5D9-5151-4626-AAFA-E9615B63F555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7" customWidth="1"/>
    <col min="2" max="2" width="32.42578125" customWidth="1"/>
    <col min="20" max="21" width="12.42578125" customWidth="1"/>
    <col min="23" max="23" width="12.28515625" customWidth="1"/>
    <col min="25" max="25" width="12.28515625" customWidth="1"/>
    <col min="34" max="34" width="13" customWidth="1"/>
  </cols>
  <sheetData>
    <row r="1" spans="1:34" ht="19.5" x14ac:dyDescent="0.35">
      <c r="A1" s="84" t="s">
        <v>62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45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24.7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3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0.72</v>
      </c>
      <c r="G11" s="21">
        <f t="shared" si="3"/>
        <v>0.78388888888888886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1083.6480000000001</v>
      </c>
      <c r="U11" s="8">
        <f>G11*15*86.4</f>
        <v>1015.9200000000001</v>
      </c>
      <c r="V11" s="10"/>
      <c r="W11" s="8">
        <f>G11*15*86.4</f>
        <v>1015.9200000000001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2.16</v>
      </c>
      <c r="AH11" s="56">
        <f t="shared" si="6"/>
        <v>3115.4880000000003</v>
      </c>
    </row>
    <row r="12" spans="1:34" ht="33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3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1.25</v>
      </c>
      <c r="G13" s="21">
        <f t="shared" si="3"/>
        <v>1.3609182098765431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1881.3333333333333</v>
      </c>
      <c r="U13" s="8">
        <f>G13*15*86.4</f>
        <v>1763.7499999999998</v>
      </c>
      <c r="V13" s="10"/>
      <c r="W13" s="8">
        <f>G13*15*86.4</f>
        <v>1763.7499999999998</v>
      </c>
      <c r="X13" s="10"/>
      <c r="Y13" s="8">
        <f>G13*15*86.4</f>
        <v>1763.7499999999998</v>
      </c>
      <c r="Z13" s="12"/>
      <c r="AA13" s="11"/>
      <c r="AB13" s="12"/>
      <c r="AC13" s="4"/>
      <c r="AD13" s="5"/>
      <c r="AE13" s="4"/>
      <c r="AF13" s="5"/>
      <c r="AG13" s="19">
        <f t="shared" si="5"/>
        <v>5</v>
      </c>
      <c r="AH13" s="56">
        <f t="shared" si="6"/>
        <v>7172.583333333333</v>
      </c>
    </row>
    <row r="14" spans="1:34" ht="33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0.24</v>
      </c>
      <c r="G15" s="21">
        <f t="shared" si="3"/>
        <v>0.2612962962962963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361.21600000000001</v>
      </c>
      <c r="S15" s="16"/>
      <c r="T15" s="9">
        <f>G15*16*86.4</f>
        <v>361.21600000000001</v>
      </c>
      <c r="U15" s="16"/>
      <c r="V15" s="9">
        <f>G15*16*86.4</f>
        <v>361.21600000000001</v>
      </c>
      <c r="W15" s="16"/>
      <c r="X15" s="9">
        <f>G15*16*86.4</f>
        <v>361.21600000000001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0.96</v>
      </c>
      <c r="AH15" s="56">
        <f t="shared" si="6"/>
        <v>1444.864</v>
      </c>
    </row>
    <row r="16" spans="1:34" ht="33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1.51</v>
      </c>
      <c r="G16" s="43">
        <f t="shared" si="3"/>
        <v>1.6439891975308643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2130.61</v>
      </c>
      <c r="T16" s="46"/>
      <c r="U16" s="48">
        <f>G16*15*86.4</f>
        <v>2130.61</v>
      </c>
      <c r="V16" s="46"/>
      <c r="W16" s="48">
        <f>G16*15*86.4</f>
        <v>2130.61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4.53</v>
      </c>
      <c r="AH16" s="57">
        <f t="shared" si="6"/>
        <v>6391.83</v>
      </c>
    </row>
    <row r="17" spans="1:34" ht="33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45.7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361.21600000000001</v>
      </c>
      <c r="S18" s="69">
        <f t="shared" si="7"/>
        <v>2130.61</v>
      </c>
      <c r="T18" s="69">
        <f t="shared" si="7"/>
        <v>3326.1973333333331</v>
      </c>
      <c r="U18" s="69">
        <f t="shared" si="7"/>
        <v>4910.2800000000007</v>
      </c>
      <c r="V18" s="69">
        <f t="shared" si="7"/>
        <v>361.21600000000001</v>
      </c>
      <c r="W18" s="69">
        <f t="shared" si="7"/>
        <v>4910.2800000000007</v>
      </c>
      <c r="X18" s="69">
        <f t="shared" si="7"/>
        <v>361.21600000000001</v>
      </c>
      <c r="Y18" s="69">
        <f t="shared" si="7"/>
        <v>1763.7499999999998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12.650000000000002</v>
      </c>
      <c r="AH18" s="58">
        <f>I18+J18+K18+L18+M18+N18+O18+P18+Q18+R18+S18+T18+U18+V18+W18+X18+Y18+Z18+AA18+AB18+AC18+AD18+AE18+AF18</f>
        <v>18124.765333333333</v>
      </c>
    </row>
    <row r="19" spans="1:34" ht="33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3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3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44.2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632.09876543209884</v>
      </c>
      <c r="S27" s="6">
        <f t="shared" si="20"/>
        <v>3728.3950617283958</v>
      </c>
      <c r="T27" s="7">
        <f t="shared" si="20"/>
        <v>5820.5761316872431</v>
      </c>
      <c r="U27" s="6">
        <f t="shared" si="20"/>
        <v>8592.5925925925949</v>
      </c>
      <c r="V27" s="7">
        <f t="shared" si="20"/>
        <v>632.09876543209884</v>
      </c>
      <c r="W27" s="6">
        <f t="shared" si="20"/>
        <v>8592.5925925925949</v>
      </c>
      <c r="X27" s="7">
        <f t="shared" si="20"/>
        <v>632.09876543209884</v>
      </c>
      <c r="Y27" s="6">
        <f t="shared" si="20"/>
        <v>3086.4197530864199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31716.872427983548</v>
      </c>
    </row>
    <row r="28" spans="1:34" ht="49.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4.8773052888279229E-4</v>
      </c>
      <c r="S28" s="64">
        <f t="shared" si="21"/>
        <v>2.8768480414570956E-3</v>
      </c>
      <c r="T28" s="40">
        <f t="shared" si="21"/>
        <v>4.4911852867957121E-3</v>
      </c>
      <c r="U28" s="64">
        <f t="shared" si="21"/>
        <v>6.6300868770004587E-3</v>
      </c>
      <c r="V28" s="40">
        <f t="shared" si="21"/>
        <v>4.8773052888279229E-4</v>
      </c>
      <c r="W28" s="64">
        <f t="shared" si="21"/>
        <v>6.6300868770004587E-3</v>
      </c>
      <c r="X28" s="40">
        <f t="shared" si="21"/>
        <v>4.8773052888279229E-4</v>
      </c>
      <c r="Y28" s="64">
        <f t="shared" si="21"/>
        <v>2.3814967230605093E-3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E763-36A4-4DEF-9EFE-4839BD8FD952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6" customWidth="1"/>
    <col min="2" max="2" width="34" customWidth="1"/>
    <col min="4" max="4" width="11.42578125" customWidth="1"/>
    <col min="5" max="5" width="12.28515625" customWidth="1"/>
    <col min="6" max="6" width="15.42578125" customWidth="1"/>
    <col min="7" max="7" width="10.85546875" customWidth="1"/>
    <col min="8" max="8" width="13.42578125" customWidth="1"/>
    <col min="20" max="21" width="14.5703125" customWidth="1"/>
    <col min="23" max="23" width="14.140625" customWidth="1"/>
    <col min="25" max="25" width="12.42578125" customWidth="1"/>
    <col min="34" max="34" width="13.85546875" customWidth="1"/>
  </cols>
  <sheetData>
    <row r="1" spans="1:34" ht="19.5" x14ac:dyDescent="0.35">
      <c r="A1" s="84" t="s">
        <v>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.7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10</v>
      </c>
      <c r="G8" s="21">
        <f t="shared" ref="G8:G16" si="3">E8*F8</f>
        <v>9.5293209876543212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13173.333333333334</v>
      </c>
      <c r="U8" s="16"/>
      <c r="V8" s="9">
        <f>G8*16*86.4</f>
        <v>13173.333333333334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20</v>
      </c>
      <c r="AH8" s="56">
        <f>I8+J8+K8+L8+M8+N8+O8+P8+Q8+R8+S8+T8+U8+V8+W8+X8+Y8+Z8+AA8+AB8+AC8+AD8+AE8+AF8</f>
        <v>26346.666666666668</v>
      </c>
    </row>
    <row r="9" spans="1:34" ht="33.7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.7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.7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1.62</v>
      </c>
      <c r="G11" s="21">
        <f t="shared" si="3"/>
        <v>1.7637500000000002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2438.2080000000005</v>
      </c>
      <c r="U11" s="8">
        <f>G11*15*86.4</f>
        <v>2285.8200000000002</v>
      </c>
      <c r="V11" s="10"/>
      <c r="W11" s="8">
        <f>G11*15*86.4</f>
        <v>2285.8200000000002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4.8600000000000003</v>
      </c>
      <c r="AH11" s="56">
        <f t="shared" si="6"/>
        <v>7009.848</v>
      </c>
    </row>
    <row r="12" spans="1:34" ht="33.7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3.7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12.37</v>
      </c>
      <c r="G13" s="21">
        <f t="shared" si="3"/>
        <v>13.46764660493827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18617.674666666666</v>
      </c>
      <c r="U13" s="8">
        <f>G13*15*86.4</f>
        <v>17454.07</v>
      </c>
      <c r="V13" s="10"/>
      <c r="W13" s="8">
        <f>G13*15*86.4</f>
        <v>17454.07</v>
      </c>
      <c r="X13" s="10"/>
      <c r="Y13" s="8">
        <f>G13*15*86.4</f>
        <v>17454.07</v>
      </c>
      <c r="Z13" s="12"/>
      <c r="AA13" s="11"/>
      <c r="AB13" s="12"/>
      <c r="AC13" s="4"/>
      <c r="AD13" s="5"/>
      <c r="AE13" s="4"/>
      <c r="AF13" s="5"/>
      <c r="AG13" s="19">
        <f t="shared" si="5"/>
        <v>49.48</v>
      </c>
      <c r="AH13" s="56">
        <f t="shared" si="6"/>
        <v>70979.884666666665</v>
      </c>
    </row>
    <row r="14" spans="1:34" ht="33.7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.7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1.36</v>
      </c>
      <c r="G15" s="21">
        <f t="shared" si="3"/>
        <v>1.4806790123456792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2046.8906666666671</v>
      </c>
      <c r="S15" s="16"/>
      <c r="T15" s="9">
        <f>G15*16*86.4</f>
        <v>2046.8906666666671</v>
      </c>
      <c r="U15" s="16"/>
      <c r="V15" s="9">
        <f>G15*16*86.4</f>
        <v>2046.8906666666671</v>
      </c>
      <c r="W15" s="16"/>
      <c r="X15" s="9">
        <f>G15*16*86.4</f>
        <v>2046.8906666666671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5.44</v>
      </c>
      <c r="AH15" s="56">
        <f t="shared" si="6"/>
        <v>8187.5626666666685</v>
      </c>
    </row>
    <row r="16" spans="1:34" ht="33.7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3.8</v>
      </c>
      <c r="G16" s="43">
        <f t="shared" si="3"/>
        <v>4.1371913580246913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5361.8</v>
      </c>
      <c r="T16" s="46"/>
      <c r="U16" s="48">
        <f>G16*15*86.4</f>
        <v>5361.8</v>
      </c>
      <c r="V16" s="46"/>
      <c r="W16" s="48">
        <f>G16*15*86.4</f>
        <v>5361.8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11.399999999999999</v>
      </c>
      <c r="AH16" s="57">
        <f t="shared" si="6"/>
        <v>16085.400000000001</v>
      </c>
    </row>
    <row r="17" spans="1:34" ht="33.7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7.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2046.8906666666671</v>
      </c>
      <c r="S18" s="69">
        <f t="shared" si="7"/>
        <v>5361.8</v>
      </c>
      <c r="T18" s="69">
        <f t="shared" si="7"/>
        <v>36276.106666666667</v>
      </c>
      <c r="U18" s="69">
        <f t="shared" si="7"/>
        <v>25101.69</v>
      </c>
      <c r="V18" s="69">
        <f t="shared" si="7"/>
        <v>15220.224000000002</v>
      </c>
      <c r="W18" s="69">
        <f t="shared" si="7"/>
        <v>25101.69</v>
      </c>
      <c r="X18" s="69">
        <f t="shared" si="7"/>
        <v>2046.8906666666671</v>
      </c>
      <c r="Y18" s="69">
        <f t="shared" si="7"/>
        <v>17454.07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91.18</v>
      </c>
      <c r="AH18" s="58">
        <f>I18+J18+K18+L18+M18+N18+O18+P18+Q18+R18+S18+T18+U18+V18+W18+X18+Y18+Z18+AA18+AB18+AC18+AD18+AE18+AF18</f>
        <v>128609.36200000002</v>
      </c>
    </row>
    <row r="19" spans="1:34" ht="33.7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.7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3.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.7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3.7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3.7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41.2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3581.8930041152275</v>
      </c>
      <c r="S27" s="6">
        <f t="shared" si="20"/>
        <v>9382.7160493827178</v>
      </c>
      <c r="T27" s="7">
        <f t="shared" si="20"/>
        <v>63480.250705071565</v>
      </c>
      <c r="U27" s="6">
        <f t="shared" si="20"/>
        <v>43925.925925925927</v>
      </c>
      <c r="V27" s="7">
        <f t="shared" si="20"/>
        <v>26634.160170092138</v>
      </c>
      <c r="W27" s="6">
        <f t="shared" si="20"/>
        <v>43925.925925925927</v>
      </c>
      <c r="X27" s="7">
        <f t="shared" si="20"/>
        <v>3581.8930041152275</v>
      </c>
      <c r="Y27" s="6">
        <f t="shared" si="20"/>
        <v>30543.209876543213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225055.97466117193</v>
      </c>
    </row>
    <row r="28" spans="1:34" ht="42.7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2.7638063303358235E-3</v>
      </c>
      <c r="S28" s="64">
        <f t="shared" si="21"/>
        <v>7.2397500381039485E-3</v>
      </c>
      <c r="T28" s="40">
        <f t="shared" si="21"/>
        <v>4.8981674926752754E-2</v>
      </c>
      <c r="U28" s="64">
        <f t="shared" si="21"/>
        <v>3.3893461362597167E-2</v>
      </c>
      <c r="V28" s="40">
        <f t="shared" si="21"/>
        <v>2.0551049513959984E-2</v>
      </c>
      <c r="W28" s="64">
        <f t="shared" si="21"/>
        <v>3.3893461362597167E-2</v>
      </c>
      <c r="X28" s="40">
        <f t="shared" si="21"/>
        <v>2.7638063303358235E-3</v>
      </c>
      <c r="Y28" s="64">
        <f t="shared" si="21"/>
        <v>2.3567291571406801E-2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A5C6-BE3D-4EF8-A5BC-C32769FF5812}">
  <dimension ref="A1:AH28"/>
  <sheetViews>
    <sheetView view="pageBreakPreview" topLeftCell="A4" zoomScale="60" zoomScaleNormal="100" workbookViewId="0">
      <selection activeCell="AG24" sqref="AG24:AH26"/>
    </sheetView>
  </sheetViews>
  <sheetFormatPr defaultRowHeight="15" x14ac:dyDescent="0.25"/>
  <cols>
    <col min="1" max="1" width="8.140625" customWidth="1"/>
    <col min="2" max="2" width="36.28515625" customWidth="1"/>
    <col min="3" max="3" width="9.28515625" bestFit="1" customWidth="1"/>
    <col min="4" max="4" width="14.42578125" customWidth="1"/>
    <col min="5" max="5" width="14.140625" customWidth="1"/>
    <col min="6" max="6" width="17.7109375" customWidth="1"/>
    <col min="7" max="7" width="11.5703125" customWidth="1"/>
    <col min="8" max="8" width="13" customWidth="1"/>
    <col min="9" max="19" width="9.28515625" bestFit="1" customWidth="1"/>
    <col min="20" max="20" width="11.28515625" bestFit="1" customWidth="1"/>
    <col min="21" max="21" width="10.85546875" bestFit="1" customWidth="1"/>
    <col min="22" max="22" width="9.28515625" bestFit="1" customWidth="1"/>
    <col min="23" max="23" width="10.85546875" bestFit="1" customWidth="1"/>
    <col min="24" max="24" width="9.28515625" bestFit="1" customWidth="1"/>
    <col min="25" max="25" width="10.85546875" bestFit="1" customWidth="1"/>
    <col min="26" max="26" width="9.28515625" bestFit="1" customWidth="1"/>
    <col min="34" max="34" width="14.140625" customWidth="1"/>
  </cols>
  <sheetData>
    <row r="1" spans="1:34" ht="19.5" x14ac:dyDescent="0.35">
      <c r="A1" s="84" t="s">
        <v>64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9.7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0.1</v>
      </c>
      <c r="G8" s="21">
        <f t="shared" ref="G8:G16" si="3">E8*F8</f>
        <v>9.5293209876543217E-2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131.73333333333335</v>
      </c>
      <c r="U8" s="16"/>
      <c r="V8" s="9">
        <f>G8*16*86.4</f>
        <v>131.73333333333335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0.2</v>
      </c>
      <c r="AH8" s="56">
        <f>I8+J8+K8+L8+M8+N8+O8+P8+Q8+R8+S8+T8+U8+V8+W8+X8+Y8+Z8+AA8+AB8+AC8+AD8+AE8+AF8</f>
        <v>263.4666666666667</v>
      </c>
    </row>
    <row r="9" spans="1:34" ht="39.7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.7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1.1000000000000001</v>
      </c>
      <c r="G11" s="21">
        <f t="shared" si="3"/>
        <v>1.1976080246913581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1655.5733333333335</v>
      </c>
      <c r="U11" s="8">
        <f>G11*15*86.4</f>
        <v>1552.1000000000001</v>
      </c>
      <c r="V11" s="10"/>
      <c r="W11" s="8">
        <f>G11*15*86.4</f>
        <v>1552.1000000000001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3.3000000000000003</v>
      </c>
      <c r="AH11" s="56">
        <f t="shared" si="6"/>
        <v>4759.7733333333335</v>
      </c>
    </row>
    <row r="12" spans="1:34" ht="39.7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9.7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3.3</v>
      </c>
      <c r="G13" s="21">
        <f t="shared" si="3"/>
        <v>3.5928240740740738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4966.72</v>
      </c>
      <c r="U13" s="8">
        <f>G13*15*86.4</f>
        <v>4656.3</v>
      </c>
      <c r="V13" s="10"/>
      <c r="W13" s="8">
        <f>G13*15*86.4</f>
        <v>4656.3</v>
      </c>
      <c r="X13" s="10"/>
      <c r="Y13" s="8">
        <f>G13*15*86.4</f>
        <v>4656.3</v>
      </c>
      <c r="Z13" s="12"/>
      <c r="AA13" s="11"/>
      <c r="AB13" s="12"/>
      <c r="AC13" s="4"/>
      <c r="AD13" s="5"/>
      <c r="AE13" s="4"/>
      <c r="AF13" s="5"/>
      <c r="AG13" s="19">
        <f t="shared" si="5"/>
        <v>13.2</v>
      </c>
      <c r="AH13" s="56">
        <f t="shared" si="6"/>
        <v>18935.62</v>
      </c>
    </row>
    <row r="14" spans="1:34" ht="39.7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.7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0.12</v>
      </c>
      <c r="G15" s="21">
        <f t="shared" si="3"/>
        <v>0.13064814814814815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180.608</v>
      </c>
      <c r="S15" s="16"/>
      <c r="T15" s="9">
        <f>G15*16*86.4</f>
        <v>180.608</v>
      </c>
      <c r="U15" s="16"/>
      <c r="V15" s="9">
        <f>G15*16*86.4</f>
        <v>180.608</v>
      </c>
      <c r="W15" s="16"/>
      <c r="X15" s="9">
        <f>G15*16*86.4</f>
        <v>180.608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0.48</v>
      </c>
      <c r="AH15" s="56">
        <f t="shared" si="6"/>
        <v>722.43200000000002</v>
      </c>
    </row>
    <row r="16" spans="1:34" ht="39.7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3.22</v>
      </c>
      <c r="G16" s="43">
        <f t="shared" si="3"/>
        <v>3.5057253086419755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4543.42</v>
      </c>
      <c r="T16" s="46"/>
      <c r="U16" s="48">
        <f>G16*15*86.4</f>
        <v>4543.42</v>
      </c>
      <c r="V16" s="46"/>
      <c r="W16" s="48">
        <f>G16*15*86.4</f>
        <v>4543.42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9.66</v>
      </c>
      <c r="AH16" s="57">
        <f t="shared" si="6"/>
        <v>13630.26</v>
      </c>
    </row>
    <row r="17" spans="1:34" ht="39.7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9.7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180.608</v>
      </c>
      <c r="S18" s="69">
        <f t="shared" si="7"/>
        <v>4543.42</v>
      </c>
      <c r="T18" s="69">
        <f t="shared" si="7"/>
        <v>6934.6346666666668</v>
      </c>
      <c r="U18" s="69">
        <f t="shared" si="7"/>
        <v>10751.82</v>
      </c>
      <c r="V18" s="69">
        <f t="shared" si="7"/>
        <v>312.34133333333335</v>
      </c>
      <c r="W18" s="69">
        <f t="shared" si="7"/>
        <v>10751.82</v>
      </c>
      <c r="X18" s="69">
        <f t="shared" si="7"/>
        <v>180.608</v>
      </c>
      <c r="Y18" s="69">
        <f t="shared" si="7"/>
        <v>4656.3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26.84</v>
      </c>
      <c r="AH18" s="58">
        <f>I18+J18+K18+L18+M18+N18+O18+P18+Q18+R18+S18+T18+U18+V18+W18+X18+Y18+Z18+AA18+AB18+AC18+AD18+AE18+AF18</f>
        <v>38311.552000000003</v>
      </c>
    </row>
    <row r="19" spans="1:34" ht="39.7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9.7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9.7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9.7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9.75" customHeight="1" thickBot="1" x14ac:dyDescent="0.3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316.04938271604942</v>
      </c>
      <c r="S27" s="6">
        <f t="shared" si="20"/>
        <v>7950.617283950618</v>
      </c>
      <c r="T27" s="7">
        <f t="shared" si="20"/>
        <v>12135.049420630965</v>
      </c>
      <c r="U27" s="6">
        <f t="shared" si="20"/>
        <v>18814.814814814818</v>
      </c>
      <c r="V27" s="7">
        <f t="shared" si="20"/>
        <v>546.57205437581854</v>
      </c>
      <c r="W27" s="6">
        <f t="shared" si="20"/>
        <v>18814.814814814818</v>
      </c>
      <c r="X27" s="7">
        <f t="shared" si="20"/>
        <v>316.04938271604942</v>
      </c>
      <c r="Y27" s="6">
        <f t="shared" si="20"/>
        <v>8148.1481481481496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4"/>
      <c r="AH27" s="7">
        <f>I27+J27+K27+L27+M27+N27+O27+P27+Q27+R27+S27+T27+U27+V27+W27+X27+Y27+Z27+AA27+AB27+AC27+AD27+AE27+AF27</f>
        <v>67042.11530216728</v>
      </c>
    </row>
    <row r="28" spans="1:34" ht="30.75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2.4386526444139615E-4</v>
      </c>
      <c r="S28" s="64">
        <f t="shared" si="21"/>
        <v>6.134735558603872E-3</v>
      </c>
      <c r="T28" s="40">
        <f t="shared" si="21"/>
        <v>9.3634640591288305E-3</v>
      </c>
      <c r="U28" s="64">
        <f t="shared" si="21"/>
        <v>1.4517604023776866E-2</v>
      </c>
      <c r="V28" s="40">
        <f t="shared" si="21"/>
        <v>4.2173769627763775E-4</v>
      </c>
      <c r="W28" s="64">
        <f t="shared" si="21"/>
        <v>1.4517604023776866E-2</v>
      </c>
      <c r="X28" s="40">
        <f t="shared" si="21"/>
        <v>2.4386526444139615E-4</v>
      </c>
      <c r="Y28" s="64">
        <f t="shared" si="21"/>
        <v>6.2871513488797449E-3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8822-2E6E-4C8A-A6E8-7E6CBB1F272B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8.140625" customWidth="1"/>
    <col min="2" max="2" width="34.140625" customWidth="1"/>
    <col min="3" max="3" width="9.28515625" bestFit="1" customWidth="1"/>
    <col min="4" max="4" width="14.42578125" customWidth="1"/>
    <col min="5" max="5" width="14.140625" customWidth="1"/>
    <col min="6" max="6" width="18.28515625" customWidth="1"/>
    <col min="7" max="7" width="11.5703125" customWidth="1"/>
    <col min="8" max="8" width="13" customWidth="1"/>
    <col min="9" max="19" width="9.28515625" bestFit="1" customWidth="1"/>
    <col min="20" max="20" width="12.5703125" bestFit="1" customWidth="1"/>
    <col min="21" max="21" width="11.28515625" bestFit="1" customWidth="1"/>
    <col min="22" max="22" width="9.28515625" bestFit="1" customWidth="1"/>
    <col min="23" max="23" width="11.28515625" bestFit="1" customWidth="1"/>
    <col min="24" max="24" width="9.28515625" bestFit="1" customWidth="1"/>
    <col min="25" max="25" width="11.28515625" bestFit="1" customWidth="1"/>
    <col min="26" max="26" width="9.28515625" bestFit="1" customWidth="1"/>
    <col min="34" max="34" width="15.28515625" customWidth="1"/>
  </cols>
  <sheetData>
    <row r="1" spans="1:34" ht="19.5" x14ac:dyDescent="0.35">
      <c r="A1" s="84" t="s">
        <v>65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4.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0.28999999999999998</v>
      </c>
      <c r="G8" s="21">
        <f t="shared" ref="G8:G16" si="3">E8*F8</f>
        <v>0.2763503086419753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382.0266666666667</v>
      </c>
      <c r="U8" s="16"/>
      <c r="V8" s="9">
        <f>G8*16*86.4</f>
        <v>382.0266666666667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0.57999999999999996</v>
      </c>
      <c r="AH8" s="56">
        <f>I8+J8+K8+L8+M8+N8+O8+P8+Q8+R8+S8+T8+U8+V8+W8+X8+Y8+Z8+AA8+AB8+AC8+AD8+AE8+AF8</f>
        <v>764.0533333333334</v>
      </c>
    </row>
    <row r="9" spans="1:34" ht="34.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4.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0.81</v>
      </c>
      <c r="G11" s="21">
        <f t="shared" si="3"/>
        <v>0.88187500000000008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1219.1040000000003</v>
      </c>
      <c r="U11" s="8">
        <f>G11*15*86.4</f>
        <v>1142.9100000000001</v>
      </c>
      <c r="V11" s="10"/>
      <c r="W11" s="8">
        <f>G11*15*86.4</f>
        <v>1142.9100000000001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2.4300000000000002</v>
      </c>
      <c r="AH11" s="56">
        <f t="shared" si="6"/>
        <v>3504.924</v>
      </c>
    </row>
    <row r="12" spans="1:34" ht="34.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4.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10.53</v>
      </c>
      <c r="G13" s="21">
        <f t="shared" si="3"/>
        <v>11.464374999999999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15848.351999999999</v>
      </c>
      <c r="U13" s="8">
        <f>G13*15*86.4</f>
        <v>14857.83</v>
      </c>
      <c r="V13" s="10"/>
      <c r="W13" s="8">
        <f>G13*15*86.4</f>
        <v>14857.83</v>
      </c>
      <c r="X13" s="10"/>
      <c r="Y13" s="8">
        <f>G13*15*86.4</f>
        <v>14857.83</v>
      </c>
      <c r="Z13" s="12"/>
      <c r="AA13" s="11"/>
      <c r="AB13" s="12"/>
      <c r="AC13" s="4"/>
      <c r="AD13" s="5"/>
      <c r="AE13" s="4"/>
      <c r="AF13" s="5"/>
      <c r="AG13" s="19">
        <f t="shared" si="5"/>
        <v>42.12</v>
      </c>
      <c r="AH13" s="56">
        <f t="shared" si="6"/>
        <v>60421.842000000004</v>
      </c>
    </row>
    <row r="14" spans="1:34" ht="34.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4.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0.26</v>
      </c>
      <c r="G15" s="21">
        <f t="shared" si="3"/>
        <v>0.28307098765432098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391.31733333333335</v>
      </c>
      <c r="S15" s="16"/>
      <c r="T15" s="9">
        <f>G15*16*86.4</f>
        <v>391.31733333333335</v>
      </c>
      <c r="U15" s="16"/>
      <c r="V15" s="9">
        <f>G15*16*86.4</f>
        <v>391.31733333333335</v>
      </c>
      <c r="W15" s="16"/>
      <c r="X15" s="9">
        <f>G15*16*86.4</f>
        <v>391.31733333333335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1.04</v>
      </c>
      <c r="AH15" s="56">
        <f t="shared" si="6"/>
        <v>1565.2693333333334</v>
      </c>
    </row>
    <row r="16" spans="1:34" ht="34.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5.76</v>
      </c>
      <c r="G16" s="43">
        <f t="shared" si="3"/>
        <v>6.2711111111111109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8127.3600000000006</v>
      </c>
      <c r="T16" s="46"/>
      <c r="U16" s="48">
        <f>G16*15*86.4</f>
        <v>8127.3600000000006</v>
      </c>
      <c r="V16" s="46"/>
      <c r="W16" s="48">
        <f>G16*15*86.4</f>
        <v>8127.3600000000006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17.28</v>
      </c>
      <c r="AH16" s="57">
        <f t="shared" si="6"/>
        <v>24382.080000000002</v>
      </c>
    </row>
    <row r="17" spans="1:34" ht="34.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4.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391.31733333333335</v>
      </c>
      <c r="S18" s="69">
        <f t="shared" si="7"/>
        <v>8127.3600000000006</v>
      </c>
      <c r="T18" s="69">
        <f t="shared" si="7"/>
        <v>17840.8</v>
      </c>
      <c r="U18" s="69">
        <f t="shared" si="7"/>
        <v>24128.1</v>
      </c>
      <c r="V18" s="69">
        <f t="shared" si="7"/>
        <v>773.34400000000005</v>
      </c>
      <c r="W18" s="69">
        <f t="shared" si="7"/>
        <v>24128.1</v>
      </c>
      <c r="X18" s="69">
        <f t="shared" si="7"/>
        <v>391.31733333333335</v>
      </c>
      <c r="Y18" s="69">
        <f t="shared" si="7"/>
        <v>14857.83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63.449999999999996</v>
      </c>
      <c r="AH18" s="58">
        <f>I18+J18+K18+L18+M18+N18+O18+P18+Q18+R18+S18+T18+U18+V18+W18+X18+Y18+Z18+AA18+AB18+AC18+AD18+AE18+AF18</f>
        <v>90638.168666666679</v>
      </c>
    </row>
    <row r="19" spans="1:34" ht="34.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4.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4.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4.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4.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684.77366255144045</v>
      </c>
      <c r="S27" s="6">
        <f t="shared" si="20"/>
        <v>14222.222222222224</v>
      </c>
      <c r="T27" s="7">
        <f t="shared" si="20"/>
        <v>31219.956077031438</v>
      </c>
      <c r="U27" s="6">
        <f t="shared" si="20"/>
        <v>42222.222222222226</v>
      </c>
      <c r="V27" s="7">
        <f t="shared" si="20"/>
        <v>1353.2894103647709</v>
      </c>
      <c r="W27" s="6">
        <f t="shared" si="20"/>
        <v>42222.222222222226</v>
      </c>
      <c r="X27" s="7">
        <f t="shared" si="20"/>
        <v>684.77366255144045</v>
      </c>
      <c r="Y27" s="6">
        <f t="shared" si="20"/>
        <v>26000.000000000004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158609.45947916579</v>
      </c>
    </row>
    <row r="28" spans="1:34" ht="34.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5.2837473962302501E-4</v>
      </c>
      <c r="S28" s="64">
        <f t="shared" si="21"/>
        <v>1.0973936899862827E-2</v>
      </c>
      <c r="T28" s="40">
        <f t="shared" si="21"/>
        <v>2.4089472281660061E-2</v>
      </c>
      <c r="U28" s="64">
        <f t="shared" si="21"/>
        <v>3.2578875171467764E-2</v>
      </c>
      <c r="V28" s="40">
        <f t="shared" si="21"/>
        <v>1.0442047919481258E-3</v>
      </c>
      <c r="W28" s="64">
        <f t="shared" si="21"/>
        <v>3.2578875171467764E-2</v>
      </c>
      <c r="X28" s="40">
        <f t="shared" si="21"/>
        <v>5.2837473962302501E-4</v>
      </c>
      <c r="Y28" s="64">
        <f t="shared" si="21"/>
        <v>2.0061728395061731E-2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FA3E-BE5F-4A78-B48E-8D19518870C1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2" max="2" width="35.28515625" customWidth="1"/>
    <col min="4" max="4" width="11.140625" customWidth="1"/>
    <col min="5" max="5" width="11.85546875" customWidth="1"/>
    <col min="6" max="6" width="14" customWidth="1"/>
    <col min="8" max="8" width="13" customWidth="1"/>
    <col min="20" max="21" width="13.42578125" customWidth="1"/>
    <col min="23" max="23" width="11.5703125" customWidth="1"/>
    <col min="25" max="25" width="12.28515625" customWidth="1"/>
    <col min="33" max="33" width="11" customWidth="1"/>
    <col min="34" max="34" width="16" customWidth="1"/>
  </cols>
  <sheetData>
    <row r="1" spans="1:34" ht="19.5" x14ac:dyDescent="0.35">
      <c r="A1" s="84" t="s">
        <v>66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9.7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0.15</v>
      </c>
      <c r="G8" s="21">
        <f t="shared" ref="G8:G16" si="3">E8*F8</f>
        <v>0.1429398148148148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197.6</v>
      </c>
      <c r="U8" s="16"/>
      <c r="V8" s="9">
        <f>G8*16*86.4</f>
        <v>197.6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0.3</v>
      </c>
      <c r="AH8" s="56">
        <f>I8+J8+K8+L8+M8+N8+O8+P8+Q8+R8+S8+T8+U8+V8+W8+X8+Y8+Z8+AA8+AB8+AC8+AD8+AE8+AF8</f>
        <v>395.2</v>
      </c>
    </row>
    <row r="9" spans="1:34" ht="39.7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.7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0.96</v>
      </c>
      <c r="G11" s="21">
        <f t="shared" si="3"/>
        <v>1.0451851851851852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1444.864</v>
      </c>
      <c r="U11" s="8">
        <f>G11*15*86.4</f>
        <v>1354.5600000000002</v>
      </c>
      <c r="V11" s="10"/>
      <c r="W11" s="8">
        <f>G11*15*86.4</f>
        <v>1354.5600000000002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2.88</v>
      </c>
      <c r="AH11" s="56">
        <f t="shared" si="6"/>
        <v>4153.9840000000004</v>
      </c>
    </row>
    <row r="12" spans="1:34" ht="39.7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9.7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3.42</v>
      </c>
      <c r="G13" s="21">
        <f t="shared" si="3"/>
        <v>3.7234722222222221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5147.3280000000004</v>
      </c>
      <c r="U13" s="8">
        <f>G13*15*86.4</f>
        <v>4825.62</v>
      </c>
      <c r="V13" s="10"/>
      <c r="W13" s="8">
        <f>G13*15*86.4</f>
        <v>4825.62</v>
      </c>
      <c r="X13" s="10"/>
      <c r="Y13" s="8">
        <f>G13*15*86.4</f>
        <v>4825.62</v>
      </c>
      <c r="Z13" s="12"/>
      <c r="AA13" s="11"/>
      <c r="AB13" s="12"/>
      <c r="AC13" s="4"/>
      <c r="AD13" s="5"/>
      <c r="AE13" s="4"/>
      <c r="AF13" s="5"/>
      <c r="AG13" s="19">
        <f t="shared" si="5"/>
        <v>13.68</v>
      </c>
      <c r="AH13" s="56">
        <f t="shared" si="6"/>
        <v>19624.187999999998</v>
      </c>
    </row>
    <row r="14" spans="1:34" ht="39.7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.7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0.15</v>
      </c>
      <c r="G15" s="21">
        <f t="shared" si="3"/>
        <v>0.16331018518518517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225.76</v>
      </c>
      <c r="S15" s="16"/>
      <c r="T15" s="9">
        <f>G15*16*86.4</f>
        <v>225.76</v>
      </c>
      <c r="U15" s="16"/>
      <c r="V15" s="9">
        <f>G15*16*86.4</f>
        <v>225.76</v>
      </c>
      <c r="W15" s="16"/>
      <c r="X15" s="9">
        <f>G15*16*86.4</f>
        <v>225.76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0.6</v>
      </c>
      <c r="AH15" s="56">
        <f t="shared" si="6"/>
        <v>903.04</v>
      </c>
    </row>
    <row r="16" spans="1:34" ht="39.7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4.7300000000000004</v>
      </c>
      <c r="G16" s="43">
        <f t="shared" si="3"/>
        <v>5.14971450617284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6674.0300000000007</v>
      </c>
      <c r="T16" s="46"/>
      <c r="U16" s="48">
        <f>G16*15*86.4</f>
        <v>6674.0300000000007</v>
      </c>
      <c r="V16" s="46"/>
      <c r="W16" s="48">
        <f>G16*15*86.4</f>
        <v>6674.0300000000007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14.190000000000001</v>
      </c>
      <c r="AH16" s="57">
        <f t="shared" si="6"/>
        <v>20022.090000000004</v>
      </c>
    </row>
    <row r="17" spans="1:34" ht="39.7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9.7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225.76</v>
      </c>
      <c r="S18" s="69">
        <f t="shared" si="7"/>
        <v>6674.0300000000007</v>
      </c>
      <c r="T18" s="69">
        <f t="shared" si="7"/>
        <v>7015.5520000000006</v>
      </c>
      <c r="U18" s="69">
        <f t="shared" si="7"/>
        <v>12854.210000000001</v>
      </c>
      <c r="V18" s="69">
        <f t="shared" si="7"/>
        <v>423.36</v>
      </c>
      <c r="W18" s="69">
        <f t="shared" si="7"/>
        <v>12854.210000000001</v>
      </c>
      <c r="X18" s="69">
        <f t="shared" si="7"/>
        <v>225.76</v>
      </c>
      <c r="Y18" s="69">
        <f t="shared" si="7"/>
        <v>4825.62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31.650000000000002</v>
      </c>
      <c r="AH18" s="58">
        <f>I18+J18+K18+L18+M18+N18+O18+P18+Q18+R18+S18+T18+U18+V18+W18+X18+Y18+Z18+AA18+AB18+AC18+AD18+AE18+AF18</f>
        <v>45098.502000000008</v>
      </c>
    </row>
    <row r="19" spans="1:34" ht="39.7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9.7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9.7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9.7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9.7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395.06172839506178</v>
      </c>
      <c r="S27" s="6">
        <f t="shared" si="20"/>
        <v>11679.012345679015</v>
      </c>
      <c r="T27" s="7">
        <f t="shared" si="20"/>
        <v>12276.64820502052</v>
      </c>
      <c r="U27" s="6">
        <f t="shared" si="20"/>
        <v>22493.827160493831</v>
      </c>
      <c r="V27" s="7">
        <f t="shared" si="20"/>
        <v>740.8457358847154</v>
      </c>
      <c r="W27" s="6">
        <f t="shared" si="20"/>
        <v>22493.827160493831</v>
      </c>
      <c r="X27" s="7">
        <f t="shared" si="20"/>
        <v>395.06172839506178</v>
      </c>
      <c r="Y27" s="6">
        <f t="shared" si="20"/>
        <v>8444.4444444444453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78918.728508806467</v>
      </c>
    </row>
    <row r="28" spans="1:34" ht="39.7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3.0483158055174522E-4</v>
      </c>
      <c r="S28" s="64">
        <f t="shared" si="21"/>
        <v>9.011583600060968E-3</v>
      </c>
      <c r="T28" s="40">
        <f t="shared" si="21"/>
        <v>9.472722380417067E-3</v>
      </c>
      <c r="U28" s="64">
        <f t="shared" si="21"/>
        <v>1.7356348117664993E-2</v>
      </c>
      <c r="V28" s="40">
        <f t="shared" si="21"/>
        <v>5.7164022830610752E-4</v>
      </c>
      <c r="W28" s="64">
        <f t="shared" si="21"/>
        <v>1.7356348117664993E-2</v>
      </c>
      <c r="X28" s="40">
        <f t="shared" si="21"/>
        <v>3.0483158055174522E-4</v>
      </c>
      <c r="Y28" s="64">
        <f t="shared" si="21"/>
        <v>6.5157750342935538E-3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8297-0EE5-4C10-A499-1A5F4F218864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6.85546875" customWidth="1"/>
    <col min="2" max="2" width="39.7109375" customWidth="1"/>
    <col min="3" max="3" width="9.28515625" bestFit="1" customWidth="1"/>
    <col min="4" max="4" width="11.140625" customWidth="1"/>
    <col min="5" max="5" width="11.85546875" customWidth="1"/>
    <col min="6" max="6" width="18.5703125" customWidth="1"/>
    <col min="7" max="7" width="9.28515625" bestFit="1" customWidth="1"/>
    <col min="8" max="8" width="13" customWidth="1"/>
    <col min="9" max="17" width="9.28515625" bestFit="1" customWidth="1"/>
    <col min="18" max="18" width="10.85546875" bestFit="1" customWidth="1"/>
    <col min="19" max="19" width="9.28515625" bestFit="1" customWidth="1"/>
    <col min="20" max="21" width="12.5703125" bestFit="1" customWidth="1"/>
    <col min="22" max="22" width="11.28515625" bestFit="1" customWidth="1"/>
    <col min="23" max="23" width="12.5703125" bestFit="1" customWidth="1"/>
    <col min="24" max="24" width="10.85546875" bestFit="1" customWidth="1"/>
    <col min="25" max="25" width="13" bestFit="1" customWidth="1"/>
    <col min="26" max="28" width="9.28515625" bestFit="1" customWidth="1"/>
    <col min="34" max="34" width="15.140625" customWidth="1"/>
  </cols>
  <sheetData>
    <row r="1" spans="1:34" ht="19.5" x14ac:dyDescent="0.35">
      <c r="A1" s="84" t="s">
        <v>67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2.2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0.62</v>
      </c>
      <c r="G8" s="21">
        <f t="shared" ref="G8:G16" si="3">E8*F8</f>
        <v>0.5908179012345679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816.74666666666667</v>
      </c>
      <c r="U8" s="16"/>
      <c r="V8" s="9">
        <f>G8*16*86.4</f>
        <v>816.74666666666667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1.24</v>
      </c>
      <c r="AH8" s="56">
        <f>I8+J8+K8+L8+M8+N8+O8+P8+Q8+R8+S8+T8+U8+V8+W8+X8+Y8+Z8+AA8+AB8+AC8+AD8+AE8+AF8</f>
        <v>1633.4933333333333</v>
      </c>
    </row>
    <row r="9" spans="1:34" ht="32.2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2.2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2.2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0.2</v>
      </c>
      <c r="G11" s="21">
        <f t="shared" si="3"/>
        <v>0.21774691358024692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301.01333333333338</v>
      </c>
      <c r="U11" s="8">
        <f>G11*15*86.4</f>
        <v>282.20000000000005</v>
      </c>
      <c r="V11" s="10"/>
      <c r="W11" s="8">
        <f>G11*15*86.4</f>
        <v>282.20000000000005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0.60000000000000009</v>
      </c>
      <c r="AH11" s="56">
        <f t="shared" si="6"/>
        <v>865.41333333333341</v>
      </c>
    </row>
    <row r="12" spans="1:34" ht="32.2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2</v>
      </c>
      <c r="G12" s="21">
        <f t="shared" si="3"/>
        <v>1.9058641975308641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2634.6666666666665</v>
      </c>
      <c r="S12" s="16"/>
      <c r="T12" s="10"/>
      <c r="U12" s="16"/>
      <c r="V12" s="9">
        <f>G12*16*86.4</f>
        <v>2634.6666666666665</v>
      </c>
      <c r="W12" s="16"/>
      <c r="X12" s="9">
        <f>G12*16*86.4</f>
        <v>2634.6666666666665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6</v>
      </c>
      <c r="AH12" s="56">
        <f t="shared" si="6"/>
        <v>7904</v>
      </c>
    </row>
    <row r="13" spans="1:34" ht="32.2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10.85</v>
      </c>
      <c r="G13" s="21">
        <f t="shared" si="3"/>
        <v>11.812770061728395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16329.973333333335</v>
      </c>
      <c r="U13" s="8">
        <f>G13*15*86.4</f>
        <v>15309.35</v>
      </c>
      <c r="V13" s="10"/>
      <c r="W13" s="8">
        <f>G13*15*86.4</f>
        <v>15309.35</v>
      </c>
      <c r="X13" s="10"/>
      <c r="Y13" s="8">
        <f>G13*15*86.4</f>
        <v>15309.35</v>
      </c>
      <c r="Z13" s="12"/>
      <c r="AA13" s="11"/>
      <c r="AB13" s="12"/>
      <c r="AC13" s="4"/>
      <c r="AD13" s="5"/>
      <c r="AE13" s="4"/>
      <c r="AF13" s="5"/>
      <c r="AG13" s="19">
        <f t="shared" si="5"/>
        <v>43.4</v>
      </c>
      <c r="AH13" s="56">
        <f t="shared" si="6"/>
        <v>62258.023333333331</v>
      </c>
    </row>
    <row r="14" spans="1:34" ht="32.2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2.2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8.9600000000000009</v>
      </c>
      <c r="G15" s="21">
        <f t="shared" si="3"/>
        <v>9.7550617283950629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13485.397333333336</v>
      </c>
      <c r="S15" s="16"/>
      <c r="T15" s="9">
        <f>G15*16*86.4</f>
        <v>13485.397333333336</v>
      </c>
      <c r="U15" s="16"/>
      <c r="V15" s="9">
        <f>G15*16*86.4</f>
        <v>13485.397333333336</v>
      </c>
      <c r="W15" s="16"/>
      <c r="X15" s="9">
        <f>G15*16*86.4</f>
        <v>13485.397333333336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35.840000000000003</v>
      </c>
      <c r="AH15" s="56">
        <f t="shared" si="6"/>
        <v>53941.589333333344</v>
      </c>
    </row>
    <row r="16" spans="1:34" ht="32.2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14.33</v>
      </c>
      <c r="G16" s="43">
        <f t="shared" si="3"/>
        <v>15.601566358024691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20219.63</v>
      </c>
      <c r="T16" s="46"/>
      <c r="U16" s="48">
        <f>G16*15*86.4</f>
        <v>20219.63</v>
      </c>
      <c r="V16" s="46"/>
      <c r="W16" s="48">
        <f>G16*15*86.4</f>
        <v>20219.63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42.99</v>
      </c>
      <c r="AH16" s="57">
        <f t="shared" si="6"/>
        <v>60658.89</v>
      </c>
    </row>
    <row r="17" spans="1:34" ht="32.2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2.2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16120.064000000002</v>
      </c>
      <c r="S18" s="69">
        <f t="shared" si="7"/>
        <v>20219.63</v>
      </c>
      <c r="T18" s="69">
        <f t="shared" si="7"/>
        <v>30933.130666666671</v>
      </c>
      <c r="U18" s="69">
        <f t="shared" si="7"/>
        <v>35811.18</v>
      </c>
      <c r="V18" s="69">
        <f t="shared" si="7"/>
        <v>16936.810666666668</v>
      </c>
      <c r="W18" s="69">
        <f t="shared" si="7"/>
        <v>35811.18</v>
      </c>
      <c r="X18" s="69">
        <f t="shared" si="7"/>
        <v>16120.064000000002</v>
      </c>
      <c r="Y18" s="69">
        <f t="shared" si="7"/>
        <v>15309.35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130.07</v>
      </c>
      <c r="AH18" s="58">
        <f>I18+J18+K18+L18+M18+N18+O18+P18+Q18+R18+S18+T18+U18+V18+W18+X18+Y18+Z18+AA18+AB18+AC18+AD18+AE18+AF18</f>
        <v>187261.40933333337</v>
      </c>
    </row>
    <row r="19" spans="1:34" ht="32.2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2.2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2.2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2.2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2.2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2.2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2.2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2.2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2.2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28208.80734266041</v>
      </c>
      <c r="S27" s="6">
        <f t="shared" si="20"/>
        <v>35382.716049382725</v>
      </c>
      <c r="T27" s="7">
        <f t="shared" si="20"/>
        <v>54130.475132191816</v>
      </c>
      <c r="U27" s="6">
        <f t="shared" si="20"/>
        <v>62666.666666666672</v>
      </c>
      <c r="V27" s="7">
        <f t="shared" si="20"/>
        <v>29638.047906950975</v>
      </c>
      <c r="W27" s="6">
        <f t="shared" si="20"/>
        <v>62666.666666666672</v>
      </c>
      <c r="X27" s="7">
        <f t="shared" si="20"/>
        <v>28208.80734266041</v>
      </c>
      <c r="Y27" s="6">
        <f t="shared" si="20"/>
        <v>26790.123456790127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327692.31056396978</v>
      </c>
    </row>
    <row r="28" spans="1:34" ht="32.2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2.1766055048349081E-2</v>
      </c>
      <c r="S28" s="64">
        <f t="shared" si="21"/>
        <v>2.7301478433165684E-2</v>
      </c>
      <c r="T28" s="40">
        <f t="shared" si="21"/>
        <v>4.1767341922987512E-2</v>
      </c>
      <c r="U28" s="64">
        <f t="shared" si="21"/>
        <v>4.8353909465020578E-2</v>
      </c>
      <c r="V28" s="40">
        <f t="shared" si="21"/>
        <v>2.2868864125733777E-2</v>
      </c>
      <c r="W28" s="64">
        <f t="shared" si="21"/>
        <v>4.8353909465020578E-2</v>
      </c>
      <c r="X28" s="40">
        <f t="shared" si="21"/>
        <v>2.1766055048349081E-2</v>
      </c>
      <c r="Y28" s="64">
        <f t="shared" si="21"/>
        <v>2.0671391556165222E-2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90C0-233A-447B-A02A-0AAE0C9B32C6}">
  <dimension ref="A1:AH28"/>
  <sheetViews>
    <sheetView view="pageBreakPreview" topLeftCell="A7" zoomScale="60" zoomScaleNormal="100" workbookViewId="0">
      <selection activeCell="AG24" sqref="AG24:AH26"/>
    </sheetView>
  </sheetViews>
  <sheetFormatPr defaultRowHeight="15" x14ac:dyDescent="0.25"/>
  <cols>
    <col min="1" max="1" width="7.5703125" customWidth="1"/>
    <col min="2" max="2" width="26.28515625" customWidth="1"/>
    <col min="3" max="3" width="9.28515625" bestFit="1" customWidth="1"/>
    <col min="4" max="4" width="12.85546875" customWidth="1"/>
    <col min="5" max="5" width="12.7109375" customWidth="1"/>
    <col min="6" max="6" width="14.85546875" customWidth="1"/>
    <col min="7" max="7" width="9.28515625" bestFit="1" customWidth="1"/>
    <col min="8" max="8" width="11.85546875" customWidth="1"/>
    <col min="9" max="19" width="9.28515625" bestFit="1" customWidth="1"/>
    <col min="20" max="20" width="12" bestFit="1" customWidth="1"/>
    <col min="21" max="21" width="11.28515625" bestFit="1" customWidth="1"/>
    <col min="22" max="22" width="9.28515625" bestFit="1" customWidth="1"/>
    <col min="23" max="23" width="11.28515625" bestFit="1" customWidth="1"/>
    <col min="24" max="24" width="9.28515625" bestFit="1" customWidth="1"/>
    <col min="25" max="25" width="11.28515625" bestFit="1" customWidth="1"/>
    <col min="26" max="28" width="9.28515625" bestFit="1" customWidth="1"/>
    <col min="33" max="33" width="10.85546875" customWidth="1"/>
    <col min="34" max="34" width="15.140625" customWidth="1"/>
  </cols>
  <sheetData>
    <row r="1" spans="1:34" ht="19.5" x14ac:dyDescent="0.35">
      <c r="A1" s="84" t="s">
        <v>68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0.12</v>
      </c>
      <c r="G8" s="21">
        <f t="shared" ref="G8:G16" si="3">E8*F8</f>
        <v>0.11435185185185184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158.08000000000001</v>
      </c>
      <c r="U8" s="16"/>
      <c r="V8" s="9">
        <f>G8*16*86.4</f>
        <v>158.08000000000001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0.24</v>
      </c>
      <c r="AH8" s="56">
        <f>I8+J8+K8+L8+M8+N8+O8+P8+Q8+R8+S8+T8+U8+V8+W8+X8+Y8+Z8+AA8+AB8+AC8+AD8+AE8+AF8</f>
        <v>316.16000000000003</v>
      </c>
    </row>
    <row r="9" spans="1:34" ht="4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0.4</v>
      </c>
      <c r="G12" s="21">
        <f t="shared" si="3"/>
        <v>0.38117283950617287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526.93333333333339</v>
      </c>
      <c r="S12" s="16"/>
      <c r="T12" s="10"/>
      <c r="U12" s="16"/>
      <c r="V12" s="9">
        <f>G12*16*86.4</f>
        <v>526.93333333333339</v>
      </c>
      <c r="W12" s="16"/>
      <c r="X12" s="9">
        <f>G12*16*86.4</f>
        <v>526.93333333333339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1.2000000000000002</v>
      </c>
      <c r="AH12" s="56">
        <f t="shared" si="6"/>
        <v>1580.8000000000002</v>
      </c>
    </row>
    <row r="13" spans="1:34" ht="4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3.24</v>
      </c>
      <c r="G13" s="21">
        <f t="shared" si="3"/>
        <v>3.5275000000000003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4876.4160000000011</v>
      </c>
      <c r="U13" s="8">
        <f>G13*15*86.4</f>
        <v>4571.6400000000003</v>
      </c>
      <c r="V13" s="10"/>
      <c r="W13" s="8">
        <f>G13*15*86.4</f>
        <v>4571.6400000000003</v>
      </c>
      <c r="X13" s="10"/>
      <c r="Y13" s="8">
        <f>G13*15*86.4</f>
        <v>4571.6400000000003</v>
      </c>
      <c r="Z13" s="12"/>
      <c r="AA13" s="11"/>
      <c r="AB13" s="12"/>
      <c r="AC13" s="4"/>
      <c r="AD13" s="5"/>
      <c r="AE13" s="4"/>
      <c r="AF13" s="5"/>
      <c r="AG13" s="19">
        <f t="shared" si="5"/>
        <v>12.96</v>
      </c>
      <c r="AH13" s="56">
        <f t="shared" si="6"/>
        <v>18591.335999999999</v>
      </c>
    </row>
    <row r="14" spans="1:34" ht="4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0.3</v>
      </c>
      <c r="G15" s="21">
        <f t="shared" si="3"/>
        <v>0.32662037037037034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451.52</v>
      </c>
      <c r="S15" s="16"/>
      <c r="T15" s="9">
        <f>G15*16*86.4</f>
        <v>451.52</v>
      </c>
      <c r="U15" s="16"/>
      <c r="V15" s="9">
        <f>G15*16*86.4</f>
        <v>451.52</v>
      </c>
      <c r="W15" s="16"/>
      <c r="X15" s="9">
        <f>G15*16*86.4</f>
        <v>451.52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1.2</v>
      </c>
      <c r="AH15" s="56">
        <f t="shared" si="6"/>
        <v>1806.08</v>
      </c>
    </row>
    <row r="16" spans="1:34" ht="4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2.16</v>
      </c>
      <c r="G16" s="43">
        <f t="shared" si="3"/>
        <v>2.351666666666667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3047.7600000000007</v>
      </c>
      <c r="T16" s="46"/>
      <c r="U16" s="48">
        <f>G16*15*86.4</f>
        <v>3047.7600000000007</v>
      </c>
      <c r="V16" s="46"/>
      <c r="W16" s="48">
        <f>G16*15*86.4</f>
        <v>3047.7600000000007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6.48</v>
      </c>
      <c r="AH16" s="57">
        <f t="shared" si="6"/>
        <v>9143.2800000000025</v>
      </c>
    </row>
    <row r="17" spans="1:34" ht="4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4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978.45333333333338</v>
      </c>
      <c r="S18" s="69">
        <f t="shared" si="7"/>
        <v>3047.7600000000007</v>
      </c>
      <c r="T18" s="69">
        <f t="shared" si="7"/>
        <v>5486.0160000000014</v>
      </c>
      <c r="U18" s="69">
        <f t="shared" si="7"/>
        <v>7619.4000000000015</v>
      </c>
      <c r="V18" s="69">
        <f t="shared" si="7"/>
        <v>1136.5333333333333</v>
      </c>
      <c r="W18" s="69">
        <f t="shared" si="7"/>
        <v>7619.4000000000015</v>
      </c>
      <c r="X18" s="69">
        <f t="shared" si="7"/>
        <v>978.45333333333338</v>
      </c>
      <c r="Y18" s="69">
        <f t="shared" si="7"/>
        <v>4571.6400000000003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22.08</v>
      </c>
      <c r="AH18" s="58">
        <f>I18+J18+K18+L18+M18+N18+O18+P18+Q18+R18+S18+T18+U18+V18+W18+X18+Y18+Z18+AA18+AB18+AC18+AD18+AE18+AF18</f>
        <v>31437.656000000006</v>
      </c>
    </row>
    <row r="19" spans="1:34" ht="4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4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4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4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1712.2141434292</v>
      </c>
      <c r="S27" s="6">
        <f t="shared" si="20"/>
        <v>5333.3333333333348</v>
      </c>
      <c r="T27" s="7">
        <f t="shared" si="20"/>
        <v>9600.0839961151833</v>
      </c>
      <c r="U27" s="6">
        <f t="shared" si="20"/>
        <v>13333.333333333338</v>
      </c>
      <c r="V27" s="7">
        <f t="shared" si="20"/>
        <v>1988.8413494209228</v>
      </c>
      <c r="W27" s="6">
        <f t="shared" si="20"/>
        <v>13333.333333333338</v>
      </c>
      <c r="X27" s="7">
        <f t="shared" si="20"/>
        <v>1712.2141434292</v>
      </c>
      <c r="Y27" s="6">
        <f t="shared" si="20"/>
        <v>8000.0000000000018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55013.353632394515</v>
      </c>
    </row>
    <row r="28" spans="1:34" ht="4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1.3211528884484569E-3</v>
      </c>
      <c r="S28" s="64">
        <f t="shared" si="21"/>
        <v>4.1152263374485609E-3</v>
      </c>
      <c r="T28" s="40">
        <f t="shared" si="21"/>
        <v>7.4074722192246784E-3</v>
      </c>
      <c r="U28" s="64">
        <f t="shared" si="21"/>
        <v>1.0288065843621403E-2</v>
      </c>
      <c r="V28" s="40">
        <f t="shared" si="21"/>
        <v>1.5345998066519466E-3</v>
      </c>
      <c r="W28" s="64">
        <f t="shared" si="21"/>
        <v>1.0288065843621403E-2</v>
      </c>
      <c r="X28" s="40">
        <f t="shared" si="21"/>
        <v>1.3211528884484569E-3</v>
      </c>
      <c r="Y28" s="64">
        <f t="shared" si="21"/>
        <v>6.1728395061728409E-3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C8FE-15A6-44C1-B44C-F2C0893687D1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7.7109375" customWidth="1"/>
    <col min="2" max="2" width="32" customWidth="1"/>
    <col min="4" max="5" width="11.5703125" customWidth="1"/>
    <col min="6" max="6" width="17.140625" customWidth="1"/>
    <col min="7" max="7" width="12" customWidth="1"/>
    <col min="8" max="8" width="11.5703125" customWidth="1"/>
    <col min="20" max="20" width="14.5703125" customWidth="1"/>
    <col min="21" max="21" width="10.28515625" customWidth="1"/>
    <col min="23" max="23" width="11.5703125" customWidth="1"/>
    <col min="25" max="25" width="12" customWidth="1"/>
    <col min="33" max="33" width="11.5703125" customWidth="1"/>
    <col min="34" max="34" width="15.28515625" customWidth="1"/>
  </cols>
  <sheetData>
    <row r="1" spans="1:34" ht="19.5" x14ac:dyDescent="0.35">
      <c r="A1" s="84" t="s">
        <v>69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2.7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2.7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0.04</v>
      </c>
      <c r="G8" s="21">
        <f t="shared" ref="G8:G16" si="3">E8*F8</f>
        <v>3.8117283950617281E-2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52.693333333333335</v>
      </c>
      <c r="U8" s="16"/>
      <c r="V8" s="9">
        <f>G8*16*86.4</f>
        <v>52.693333333333335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0.08</v>
      </c>
      <c r="AH8" s="56">
        <f>I8+J8+K8+L8+M8+N8+O8+P8+Q8+R8+S8+T8+U8+V8+W8+X8+Y8+Z8+AA8+AB8+AC8+AD8+AE8+AF8</f>
        <v>105.38666666666667</v>
      </c>
    </row>
    <row r="9" spans="1:34" ht="42.7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2.7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2.7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2.5299999999999998</v>
      </c>
      <c r="G11" s="21">
        <f t="shared" si="3"/>
        <v>2.7544984567901234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3807.818666666667</v>
      </c>
      <c r="U11" s="8">
        <f>G11*15*86.4</f>
        <v>3569.83</v>
      </c>
      <c r="V11" s="10"/>
      <c r="W11" s="8">
        <f>G11*15*86.4</f>
        <v>3569.83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7.59</v>
      </c>
      <c r="AH11" s="56">
        <f t="shared" si="6"/>
        <v>10947.478666666666</v>
      </c>
    </row>
    <row r="12" spans="1:34" ht="42.7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42.7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22.12</v>
      </c>
      <c r="G13" s="21">
        <f t="shared" si="3"/>
        <v>24.082808641975308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33292.074666666667</v>
      </c>
      <c r="U13" s="8">
        <f>G13*15*86.4</f>
        <v>31211.320000000003</v>
      </c>
      <c r="V13" s="10"/>
      <c r="W13" s="8">
        <f>G13*15*86.4</f>
        <v>31211.320000000003</v>
      </c>
      <c r="X13" s="10"/>
      <c r="Y13" s="8">
        <f>G13*15*86.4</f>
        <v>31211.320000000003</v>
      </c>
      <c r="Z13" s="12"/>
      <c r="AA13" s="11"/>
      <c r="AB13" s="12"/>
      <c r="AC13" s="4"/>
      <c r="AD13" s="5"/>
      <c r="AE13" s="4"/>
      <c r="AF13" s="5"/>
      <c r="AG13" s="19">
        <f t="shared" si="5"/>
        <v>88.48</v>
      </c>
      <c r="AH13" s="56">
        <f t="shared" si="6"/>
        <v>126926.03466666669</v>
      </c>
    </row>
    <row r="14" spans="1:34" ht="42.7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2.7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2.44</v>
      </c>
      <c r="G15" s="21">
        <f t="shared" si="3"/>
        <v>2.6565123456790123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3672.3626666666669</v>
      </c>
      <c r="S15" s="16"/>
      <c r="T15" s="9">
        <f>G15*16*86.4</f>
        <v>3672.3626666666669</v>
      </c>
      <c r="U15" s="16"/>
      <c r="V15" s="9">
        <f>G15*16*86.4</f>
        <v>3672.3626666666669</v>
      </c>
      <c r="W15" s="16"/>
      <c r="X15" s="9">
        <f>G15*16*86.4</f>
        <v>3672.3626666666669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9.76</v>
      </c>
      <c r="AH15" s="56">
        <f t="shared" si="6"/>
        <v>14689.450666666668</v>
      </c>
    </row>
    <row r="16" spans="1:34" ht="42.7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/>
      <c r="G16" s="43">
        <f t="shared" si="3"/>
        <v>0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0</v>
      </c>
      <c r="T16" s="46"/>
      <c r="U16" s="48">
        <f>G16*15*86.4</f>
        <v>0</v>
      </c>
      <c r="V16" s="46"/>
      <c r="W16" s="48">
        <f>G16*15*86.4</f>
        <v>0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0</v>
      </c>
      <c r="AH16" s="57">
        <f t="shared" si="6"/>
        <v>0</v>
      </c>
    </row>
    <row r="17" spans="1:34" ht="42.7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42.7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3672.3626666666669</v>
      </c>
      <c r="S18" s="69">
        <f t="shared" si="7"/>
        <v>0</v>
      </c>
      <c r="T18" s="69">
        <f t="shared" si="7"/>
        <v>40824.949333333338</v>
      </c>
      <c r="U18" s="69">
        <f t="shared" si="7"/>
        <v>34781.15</v>
      </c>
      <c r="V18" s="69">
        <f t="shared" si="7"/>
        <v>3725.056</v>
      </c>
      <c r="W18" s="69">
        <f t="shared" si="7"/>
        <v>34781.15</v>
      </c>
      <c r="X18" s="69">
        <f t="shared" si="7"/>
        <v>3672.3626666666669</v>
      </c>
      <c r="Y18" s="69">
        <f t="shared" si="7"/>
        <v>31211.320000000003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105.91000000000001</v>
      </c>
      <c r="AH18" s="58">
        <f>I18+J18+K18+L18+M18+N18+O18+P18+Q18+R18+S18+T18+U18+V18+W18+X18+Y18+Z18+AA18+AB18+AC18+AD18+AE18+AF18</f>
        <v>152668.35066666667</v>
      </c>
    </row>
    <row r="19" spans="1:34" ht="42.7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.7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2.7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.7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.7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.7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42.7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42.7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42.7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6426.3374485596723</v>
      </c>
      <c r="S27" s="6">
        <f t="shared" si="20"/>
        <v>0</v>
      </c>
      <c r="T27" s="7">
        <f t="shared" si="20"/>
        <v>71440.357216812074</v>
      </c>
      <c r="U27" s="6">
        <f t="shared" si="20"/>
        <v>60864.197530864207</v>
      </c>
      <c r="V27" s="7">
        <f t="shared" si="20"/>
        <v>6518.546517223579</v>
      </c>
      <c r="W27" s="6">
        <f t="shared" si="20"/>
        <v>60864.197530864207</v>
      </c>
      <c r="X27" s="7">
        <f t="shared" si="20"/>
        <v>6426.3374485596723</v>
      </c>
      <c r="Y27" s="6">
        <f t="shared" si="20"/>
        <v>54617.283950617297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267157.25764350069</v>
      </c>
    </row>
    <row r="28" spans="1:34" ht="42.7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4.9585937103083892E-3</v>
      </c>
      <c r="S28" s="64">
        <f t="shared" si="21"/>
        <v>0</v>
      </c>
      <c r="T28" s="40">
        <f t="shared" si="21"/>
        <v>5.5123732420379684E-2</v>
      </c>
      <c r="U28" s="64">
        <f t="shared" si="21"/>
        <v>4.6963115378753244E-2</v>
      </c>
      <c r="V28" s="40">
        <f t="shared" si="21"/>
        <v>5.0297426830428846E-3</v>
      </c>
      <c r="W28" s="64">
        <f t="shared" si="21"/>
        <v>4.6963115378753244E-2</v>
      </c>
      <c r="X28" s="40">
        <f t="shared" si="21"/>
        <v>4.9585937103083892E-3</v>
      </c>
      <c r="Y28" s="64">
        <f t="shared" si="21"/>
        <v>4.214296601127878E-2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1F5C-5A48-42CA-AA5C-AA9C69BD35FF}">
  <dimension ref="A1:AH28"/>
  <sheetViews>
    <sheetView topLeftCell="A4" zoomScale="70" zoomScaleNormal="70" workbookViewId="0">
      <selection activeCell="G25" sqref="G25"/>
    </sheetView>
  </sheetViews>
  <sheetFormatPr defaultRowHeight="15" x14ac:dyDescent="0.25"/>
  <cols>
    <col min="1" max="1" width="9.28515625" bestFit="1" customWidth="1"/>
    <col min="2" max="2" width="26.85546875" customWidth="1"/>
    <col min="3" max="3" width="9.28515625" bestFit="1" customWidth="1"/>
    <col min="4" max="4" width="11.140625" customWidth="1"/>
    <col min="5" max="5" width="11.28515625" customWidth="1"/>
    <col min="6" max="7" width="14.7109375" customWidth="1"/>
    <col min="8" max="8" width="13.28515625" customWidth="1"/>
    <col min="9" max="19" width="9.28515625" bestFit="1" customWidth="1"/>
    <col min="20" max="20" width="11.5703125" bestFit="1" customWidth="1"/>
    <col min="21" max="21" width="13" bestFit="1" customWidth="1"/>
    <col min="22" max="22" width="9.28515625" bestFit="1" customWidth="1"/>
    <col min="23" max="23" width="13" bestFit="1" customWidth="1"/>
    <col min="24" max="24" width="9.28515625" bestFit="1" customWidth="1"/>
    <col min="25" max="25" width="13" bestFit="1" customWidth="1"/>
    <col min="26" max="27" width="9.28515625" bestFit="1" customWidth="1"/>
    <col min="34" max="34" width="15.140625" customWidth="1"/>
  </cols>
  <sheetData>
    <row r="1" spans="1:34" ht="19.5" x14ac:dyDescent="0.35">
      <c r="A1" s="84" t="s">
        <v>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9.7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9.7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.7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9.7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9.7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44.76</v>
      </c>
      <c r="G13" s="21">
        <f t="shared" si="3"/>
        <v>48.731759259259256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67366.784</v>
      </c>
      <c r="U13" s="8">
        <f>G13*15*86.4</f>
        <v>63156.360000000008</v>
      </c>
      <c r="V13" s="10"/>
      <c r="W13" s="8">
        <f>G13*15*86.4</f>
        <v>63156.360000000008</v>
      </c>
      <c r="X13" s="10"/>
      <c r="Y13" s="8">
        <f>G13*15*86.4</f>
        <v>63156.360000000008</v>
      </c>
      <c r="Z13" s="12"/>
      <c r="AA13" s="11"/>
      <c r="AB13" s="12"/>
      <c r="AC13" s="4"/>
      <c r="AD13" s="5"/>
      <c r="AE13" s="4"/>
      <c r="AF13" s="5"/>
      <c r="AG13" s="19">
        <f t="shared" si="5"/>
        <v>179.04</v>
      </c>
      <c r="AH13" s="56">
        <f t="shared" si="6"/>
        <v>256835.86400000003</v>
      </c>
    </row>
    <row r="14" spans="1:34" ht="39.7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.7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.7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1.21</v>
      </c>
      <c r="G16" s="43">
        <f t="shared" si="3"/>
        <v>1.3173688271604937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1707.3100000000002</v>
      </c>
      <c r="T16" s="46"/>
      <c r="U16" s="48">
        <f>G16*15*86.4</f>
        <v>1707.3100000000002</v>
      </c>
      <c r="V16" s="46"/>
      <c r="W16" s="48">
        <f>G16*15*86.4</f>
        <v>1707.3100000000002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3.63</v>
      </c>
      <c r="AH16" s="57">
        <f t="shared" si="6"/>
        <v>5121.93</v>
      </c>
    </row>
    <row r="17" spans="1:34" ht="39.7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7" t="s">
        <v>51</v>
      </c>
      <c r="J17" s="78"/>
      <c r="K17" s="78"/>
      <c r="L17" s="78"/>
      <c r="M17" s="78"/>
      <c r="N17" s="78"/>
      <c r="O17" s="78"/>
      <c r="P17" s="78"/>
      <c r="Q17" s="78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9.7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0</v>
      </c>
      <c r="S18" s="69">
        <f t="shared" si="7"/>
        <v>1707.3100000000002</v>
      </c>
      <c r="T18" s="69">
        <f t="shared" si="7"/>
        <v>67366.784</v>
      </c>
      <c r="U18" s="69">
        <f t="shared" si="7"/>
        <v>64863.670000000006</v>
      </c>
      <c r="V18" s="69">
        <f t="shared" si="7"/>
        <v>0</v>
      </c>
      <c r="W18" s="69">
        <f t="shared" si="7"/>
        <v>64863.670000000006</v>
      </c>
      <c r="X18" s="69">
        <f t="shared" si="7"/>
        <v>0</v>
      </c>
      <c r="Y18" s="69">
        <f t="shared" si="7"/>
        <v>63156.360000000008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182.67</v>
      </c>
      <c r="AH18" s="58">
        <f>I18+J18+K18+L18+M18+N18+O18+P18+Q18+R18+S18+T18+U18+V18+W18+X18+Y18+Z18+AA18+AB18+AC18+AD18+AE18+AF18</f>
        <v>261957.79400000002</v>
      </c>
    </row>
    <row r="19" spans="1:34" ht="39.7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9.7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9.7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9.7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9.7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0</v>
      </c>
      <c r="S27" s="6">
        <f t="shared" si="20"/>
        <v>2987.654320987655</v>
      </c>
      <c r="T27" s="7">
        <f t="shared" si="20"/>
        <v>117886.41975308643</v>
      </c>
      <c r="U27" s="6">
        <f t="shared" si="20"/>
        <v>113506.17283950619</v>
      </c>
      <c r="V27" s="7">
        <f t="shared" si="20"/>
        <v>0</v>
      </c>
      <c r="W27" s="6">
        <f t="shared" si="20"/>
        <v>113506.17283950619</v>
      </c>
      <c r="X27" s="7">
        <f t="shared" si="20"/>
        <v>0</v>
      </c>
      <c r="Y27" s="6">
        <f t="shared" si="20"/>
        <v>110518.51851851854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458404.938271605</v>
      </c>
    </row>
    <row r="28" spans="1:34" ht="39.7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0</v>
      </c>
      <c r="S28" s="64">
        <f t="shared" si="21"/>
        <v>2.3052888279225733E-3</v>
      </c>
      <c r="T28" s="40">
        <f t="shared" si="21"/>
        <v>9.0961743636640766E-2</v>
      </c>
      <c r="U28" s="64">
        <f t="shared" si="21"/>
        <v>8.7581923487273297E-2</v>
      </c>
      <c r="V28" s="40">
        <f t="shared" si="21"/>
        <v>0</v>
      </c>
      <c r="W28" s="64">
        <f t="shared" si="21"/>
        <v>8.7581923487273297E-2</v>
      </c>
      <c r="X28" s="40">
        <f t="shared" si="21"/>
        <v>0</v>
      </c>
      <c r="Y28" s="64">
        <f t="shared" si="21"/>
        <v>8.5276634659350731E-2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R17:Y17"/>
    <mergeCell ref="Z17:AF17"/>
    <mergeCell ref="I17:Q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4F76-38FE-4815-B3FD-ACAA42A342F3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9.28515625" bestFit="1" customWidth="1"/>
    <col min="2" max="2" width="27.42578125" customWidth="1"/>
    <col min="3" max="3" width="9.28515625" bestFit="1" customWidth="1"/>
    <col min="4" max="4" width="11.42578125" customWidth="1"/>
    <col min="5" max="5" width="12.5703125" customWidth="1"/>
    <col min="6" max="6" width="15" customWidth="1"/>
    <col min="7" max="7" width="14.140625" customWidth="1"/>
    <col min="8" max="8" width="13.85546875" customWidth="1"/>
    <col min="9" max="19" width="9.28515625" bestFit="1" customWidth="1"/>
    <col min="20" max="21" width="12.5703125" bestFit="1" customWidth="1"/>
    <col min="22" max="22" width="9.28515625" bestFit="1" customWidth="1"/>
    <col min="23" max="23" width="12.5703125" bestFit="1" customWidth="1"/>
    <col min="24" max="24" width="9.28515625" bestFit="1" customWidth="1"/>
    <col min="25" max="25" width="12.5703125" bestFit="1" customWidth="1"/>
    <col min="26" max="27" width="9.28515625" bestFit="1" customWidth="1"/>
    <col min="33" max="33" width="12" customWidth="1"/>
    <col min="34" max="34" width="16.7109375" customWidth="1"/>
  </cols>
  <sheetData>
    <row r="1" spans="1:34" ht="19.5" x14ac:dyDescent="0.35">
      <c r="A1" s="84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1.2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</v>
      </c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41.2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1.2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1.2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0</v>
      </c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41.2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50.18</v>
      </c>
      <c r="G13" s="21">
        <f t="shared" si="3"/>
        <v>54.632700617283952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75524.24533333334</v>
      </c>
      <c r="U13" s="8">
        <f>G13*15*86.4</f>
        <v>70803.98000000001</v>
      </c>
      <c r="V13" s="10"/>
      <c r="W13" s="8">
        <f>G13*15*86.4</f>
        <v>70803.98000000001</v>
      </c>
      <c r="X13" s="10"/>
      <c r="Y13" s="8">
        <f>G13*15*86.4</f>
        <v>70803.98000000001</v>
      </c>
      <c r="Z13" s="12"/>
      <c r="AA13" s="11"/>
      <c r="AB13" s="12"/>
      <c r="AC13" s="4"/>
      <c r="AD13" s="5"/>
      <c r="AE13" s="4"/>
      <c r="AF13" s="5"/>
      <c r="AG13" s="19">
        <f t="shared" si="5"/>
        <v>200.72</v>
      </c>
      <c r="AH13" s="56">
        <f t="shared" si="6"/>
        <v>287936.18533333339</v>
      </c>
    </row>
    <row r="14" spans="1:34" ht="41.2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1.2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1.2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0</v>
      </c>
      <c r="G16" s="43">
        <f t="shared" si="3"/>
        <v>0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0</v>
      </c>
      <c r="T16" s="46"/>
      <c r="U16" s="48">
        <f>G16*15*86.4</f>
        <v>0</v>
      </c>
      <c r="V16" s="46"/>
      <c r="W16" s="48">
        <f>G16*15*86.4</f>
        <v>0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0</v>
      </c>
      <c r="AH16" s="57">
        <f t="shared" si="6"/>
        <v>0</v>
      </c>
    </row>
    <row r="17" spans="1:34" ht="41.2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41.2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0</v>
      </c>
      <c r="S18" s="69">
        <f t="shared" si="7"/>
        <v>0</v>
      </c>
      <c r="T18" s="69">
        <f t="shared" si="7"/>
        <v>75524.24533333334</v>
      </c>
      <c r="U18" s="69">
        <f t="shared" si="7"/>
        <v>70803.98000000001</v>
      </c>
      <c r="V18" s="69">
        <f t="shared" si="7"/>
        <v>0</v>
      </c>
      <c r="W18" s="69">
        <f t="shared" si="7"/>
        <v>70803.98000000001</v>
      </c>
      <c r="X18" s="69">
        <f t="shared" si="7"/>
        <v>0</v>
      </c>
      <c r="Y18" s="69">
        <f t="shared" si="7"/>
        <v>70803.98000000001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200.72</v>
      </c>
      <c r="AH18" s="58">
        <f>I18+J18+K18+L18+M18+N18+O18+P18+Q18+R18+S18+T18+U18+V18+W18+X18+Y18+Z18+AA18+AB18+AC18+AD18+AE18+AF18</f>
        <v>287936.18533333339</v>
      </c>
    </row>
    <row r="19" spans="1:34" ht="41.2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1.2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1.2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1.2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1.2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1.2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41.2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41.2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41.2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0</v>
      </c>
      <c r="S27" s="6">
        <f t="shared" si="20"/>
        <v>0</v>
      </c>
      <c r="T27" s="7">
        <f t="shared" si="20"/>
        <v>132161.316872428</v>
      </c>
      <c r="U27" s="6">
        <f t="shared" si="20"/>
        <v>123901.23456790127</v>
      </c>
      <c r="V27" s="7">
        <f t="shared" si="20"/>
        <v>0</v>
      </c>
      <c r="W27" s="6">
        <f t="shared" si="20"/>
        <v>123901.23456790127</v>
      </c>
      <c r="X27" s="7">
        <f t="shared" si="20"/>
        <v>0</v>
      </c>
      <c r="Y27" s="6">
        <f t="shared" si="20"/>
        <v>123901.23456790127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503865.02057613176</v>
      </c>
    </row>
    <row r="28" spans="1:34" ht="41.2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0</v>
      </c>
      <c r="S28" s="64">
        <f t="shared" si="21"/>
        <v>0</v>
      </c>
      <c r="T28" s="40">
        <f t="shared" si="21"/>
        <v>0.10197632474724383</v>
      </c>
      <c r="U28" s="64">
        <f t="shared" si="21"/>
        <v>9.5602804450541104E-2</v>
      </c>
      <c r="V28" s="40">
        <f t="shared" si="21"/>
        <v>0</v>
      </c>
      <c r="W28" s="64">
        <f t="shared" si="21"/>
        <v>9.5602804450541104E-2</v>
      </c>
      <c r="X28" s="40">
        <f t="shared" si="21"/>
        <v>0</v>
      </c>
      <c r="Y28" s="64">
        <f t="shared" si="21"/>
        <v>9.5602804450541104E-2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6060-8B1D-466D-BCC2-65F5696B51C3}">
  <dimension ref="A1:AH28"/>
  <sheetViews>
    <sheetView view="pageBreakPreview" zoomScale="60" zoomScaleNormal="10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7" width="12.28515625" style="1" customWidth="1"/>
    <col min="8" max="8" width="12.85546875" style="1" customWidth="1"/>
    <col min="9" max="12" width="6.5703125" style="3" customWidth="1"/>
    <col min="13" max="17" width="6.5703125" style="1" customWidth="1"/>
    <col min="18" max="18" width="8.5703125" style="1" customWidth="1"/>
    <col min="19" max="19" width="9.140625" style="1"/>
    <col min="20" max="20" width="14.28515625" style="1" customWidth="1"/>
    <col min="21" max="21" width="13.7109375" style="1" customWidth="1"/>
    <col min="22" max="22" width="8.5703125" style="1" customWidth="1"/>
    <col min="23" max="23" width="15.7109375" style="1" customWidth="1"/>
    <col min="24" max="24" width="9.42578125" style="1" customWidth="1"/>
    <col min="25" max="25" width="15.7109375" style="1" customWidth="1"/>
    <col min="26" max="32" width="6.5703125" style="1" customWidth="1"/>
    <col min="33" max="33" width="12.140625" style="3" customWidth="1"/>
    <col min="34" max="34" width="17.140625" style="3" customWidth="1"/>
    <col min="35" max="16384" width="9.140625" style="1"/>
  </cols>
  <sheetData>
    <row r="1" spans="1:34" ht="21.75" customHeight="1" x14ac:dyDescent="0.35">
      <c r="A1" s="84" t="s">
        <v>56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25.5" customHeight="1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24" customHeight="1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47.25" customHeight="1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1.5" customHeight="1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4.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4.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4.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4.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4.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1266.8699999999999</v>
      </c>
      <c r="G13" s="21">
        <f t="shared" si="3"/>
        <v>1379.285162037037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1906723.8080000002</v>
      </c>
      <c r="U13" s="8">
        <f>G13*15*86.4</f>
        <v>1787553.57</v>
      </c>
      <c r="V13" s="10"/>
      <c r="W13" s="8">
        <f>G13*15*86.4</f>
        <v>1787553.57</v>
      </c>
      <c r="X13" s="10"/>
      <c r="Y13" s="8">
        <f>G13*15*86.4</f>
        <v>1787553.57</v>
      </c>
      <c r="Z13" s="12"/>
      <c r="AA13" s="11"/>
      <c r="AB13" s="12"/>
      <c r="AC13" s="4"/>
      <c r="AD13" s="5"/>
      <c r="AE13" s="4"/>
      <c r="AF13" s="5"/>
      <c r="AG13" s="19">
        <f t="shared" si="5"/>
        <v>5067.4799999999996</v>
      </c>
      <c r="AH13" s="56">
        <f t="shared" si="6"/>
        <v>7269384.5180000011</v>
      </c>
    </row>
    <row r="14" spans="1:34" ht="34.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4.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4.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4.45</v>
      </c>
      <c r="G16" s="43">
        <f t="shared" si="3"/>
        <v>4.8448688271604938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6278.95</v>
      </c>
      <c r="T16" s="46"/>
      <c r="U16" s="48">
        <f>G16*15*86.4</f>
        <v>6278.95</v>
      </c>
      <c r="V16" s="46"/>
      <c r="W16" s="48">
        <f>G16*15*86.4</f>
        <v>6278.95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13.350000000000001</v>
      </c>
      <c r="AH16" s="57">
        <f t="shared" si="6"/>
        <v>18836.849999999999</v>
      </c>
    </row>
    <row r="17" spans="1:34" ht="34.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4.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0</v>
      </c>
      <c r="S18" s="69">
        <f t="shared" si="7"/>
        <v>6278.95</v>
      </c>
      <c r="T18" s="69">
        <f t="shared" si="7"/>
        <v>1906723.8080000002</v>
      </c>
      <c r="U18" s="69">
        <f t="shared" si="7"/>
        <v>1793832.52</v>
      </c>
      <c r="V18" s="69">
        <f t="shared" si="7"/>
        <v>0</v>
      </c>
      <c r="W18" s="69">
        <f t="shared" si="7"/>
        <v>1793832.52</v>
      </c>
      <c r="X18" s="69">
        <f t="shared" si="7"/>
        <v>0</v>
      </c>
      <c r="Y18" s="69">
        <f t="shared" si="7"/>
        <v>1787553.57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5080.83</v>
      </c>
      <c r="AH18" s="58">
        <f>I18+J18+K18+L18+M18+N18+O18+P18+Q18+R18+S18+T18+U18+V18+W18+X18+Y18+Z18+AA18+AB18+AC18+AD18+AE18+AF18</f>
        <v>7288221.3680000007</v>
      </c>
    </row>
    <row r="19" spans="1:34" ht="34.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4.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4.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4.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4.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0</v>
      </c>
      <c r="S27" s="6">
        <f t="shared" si="20"/>
        <v>10987.654320987655</v>
      </c>
      <c r="T27" s="7">
        <f t="shared" si="20"/>
        <v>3336612.3456790131</v>
      </c>
      <c r="U27" s="6">
        <f t="shared" si="20"/>
        <v>3139061.728395062</v>
      </c>
      <c r="V27" s="7">
        <f t="shared" si="20"/>
        <v>0</v>
      </c>
      <c r="W27" s="6">
        <f t="shared" si="20"/>
        <v>3139061.728395062</v>
      </c>
      <c r="X27" s="7">
        <f t="shared" si="20"/>
        <v>0</v>
      </c>
      <c r="Y27" s="6">
        <f t="shared" si="20"/>
        <v>3128074.0740740746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12753797.5308642</v>
      </c>
    </row>
    <row r="28" spans="1:34" ht="34.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0</v>
      </c>
      <c r="S28" s="64">
        <f t="shared" si="21"/>
        <v>8.4781283340954125E-3</v>
      </c>
      <c r="T28" s="40">
        <f t="shared" si="21"/>
        <v>2.5745465630239299</v>
      </c>
      <c r="U28" s="64">
        <f t="shared" si="21"/>
        <v>2.4221155311690294</v>
      </c>
      <c r="V28" s="40">
        <f t="shared" si="21"/>
        <v>0</v>
      </c>
      <c r="W28" s="64">
        <f t="shared" si="21"/>
        <v>2.4221155311690294</v>
      </c>
      <c r="X28" s="40">
        <f t="shared" si="21"/>
        <v>0</v>
      </c>
      <c r="Y28" s="64">
        <f t="shared" si="21"/>
        <v>2.4136374028349343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A26F-AFCC-477A-8487-3C3C9610D7F3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6.7109375" customWidth="1"/>
    <col min="2" max="2" width="24.140625" customWidth="1"/>
    <col min="3" max="4" width="9.28515625" bestFit="1" customWidth="1"/>
    <col min="5" max="5" width="10.5703125" customWidth="1"/>
    <col min="6" max="6" width="12.85546875" customWidth="1"/>
    <col min="7" max="7" width="9.28515625" bestFit="1" customWidth="1"/>
    <col min="8" max="8" width="14" customWidth="1"/>
    <col min="9" max="19" width="9.28515625" bestFit="1" customWidth="1"/>
    <col min="20" max="20" width="11.5703125" bestFit="1" customWidth="1"/>
    <col min="21" max="21" width="12.5703125" bestFit="1" customWidth="1"/>
    <col min="22" max="22" width="9.28515625" bestFit="1" customWidth="1"/>
    <col min="23" max="23" width="12.5703125" bestFit="1" customWidth="1"/>
    <col min="24" max="24" width="9.28515625" bestFit="1" customWidth="1"/>
    <col min="25" max="25" width="12.5703125" bestFit="1" customWidth="1"/>
    <col min="26" max="28" width="9.28515625" bestFit="1" customWidth="1"/>
    <col min="34" max="34" width="12.42578125" customWidth="1"/>
  </cols>
  <sheetData>
    <row r="1" spans="1:34" ht="19.5" x14ac:dyDescent="0.35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45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4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4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68.06</v>
      </c>
      <c r="G13" s="21">
        <f t="shared" si="3"/>
        <v>74.099274691358033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102434.83733333336</v>
      </c>
      <c r="U13" s="8">
        <f>G13*15*86.4</f>
        <v>96032.660000000018</v>
      </c>
      <c r="V13" s="10"/>
      <c r="W13" s="8">
        <f>G13*15*86.4</f>
        <v>96032.660000000018</v>
      </c>
      <c r="X13" s="10"/>
      <c r="Y13" s="8">
        <f>G13*15*86.4</f>
        <v>96032.660000000018</v>
      </c>
      <c r="Z13" s="12"/>
      <c r="AA13" s="11"/>
      <c r="AB13" s="12"/>
      <c r="AC13" s="4"/>
      <c r="AD13" s="5"/>
      <c r="AE13" s="4"/>
      <c r="AF13" s="5"/>
      <c r="AG13" s="19">
        <f t="shared" si="5"/>
        <v>272.24</v>
      </c>
      <c r="AH13" s="56">
        <f t="shared" si="6"/>
        <v>390532.81733333343</v>
      </c>
    </row>
    <row r="14" spans="1:34" ht="4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/>
      <c r="G16" s="43">
        <f t="shared" si="3"/>
        <v>0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0</v>
      </c>
      <c r="T16" s="46"/>
      <c r="U16" s="48">
        <f>G16*15*86.4</f>
        <v>0</v>
      </c>
      <c r="V16" s="46"/>
      <c r="W16" s="48">
        <f>G16*15*86.4</f>
        <v>0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0</v>
      </c>
      <c r="AH16" s="57">
        <f t="shared" si="6"/>
        <v>0</v>
      </c>
    </row>
    <row r="17" spans="1:34" ht="4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4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0</v>
      </c>
      <c r="S18" s="69">
        <f t="shared" si="7"/>
        <v>0</v>
      </c>
      <c r="T18" s="69">
        <f t="shared" si="7"/>
        <v>102434.83733333336</v>
      </c>
      <c r="U18" s="69">
        <f t="shared" si="7"/>
        <v>96032.660000000018</v>
      </c>
      <c r="V18" s="69">
        <f t="shared" si="7"/>
        <v>0</v>
      </c>
      <c r="W18" s="69">
        <f t="shared" si="7"/>
        <v>96032.660000000018</v>
      </c>
      <c r="X18" s="69">
        <f t="shared" si="7"/>
        <v>0</v>
      </c>
      <c r="Y18" s="69">
        <f t="shared" si="7"/>
        <v>96032.660000000018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272.24</v>
      </c>
      <c r="AH18" s="58">
        <f>I18+J18+K18+L18+M18+N18+O18+P18+Q18+R18+S18+T18+U18+V18+W18+X18+Y18+Z18+AA18+AB18+AC18+AD18+AE18+AF18</f>
        <v>390532.81733333343</v>
      </c>
    </row>
    <row r="19" spans="1:34" ht="4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4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4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4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0</v>
      </c>
      <c r="S27" s="6">
        <f t="shared" si="20"/>
        <v>0</v>
      </c>
      <c r="T27" s="7">
        <f t="shared" si="20"/>
        <v>179252.6748971194</v>
      </c>
      <c r="U27" s="6">
        <f t="shared" si="20"/>
        <v>168049.38271604944</v>
      </c>
      <c r="V27" s="7">
        <f t="shared" si="20"/>
        <v>0</v>
      </c>
      <c r="W27" s="6">
        <f t="shared" si="20"/>
        <v>168049.38271604944</v>
      </c>
      <c r="X27" s="7">
        <f t="shared" si="20"/>
        <v>0</v>
      </c>
      <c r="Y27" s="6">
        <f t="shared" si="20"/>
        <v>168049.38271604944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683400.82304526772</v>
      </c>
    </row>
    <row r="28" spans="1:34" ht="4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0</v>
      </c>
      <c r="S28" s="64">
        <f t="shared" si="21"/>
        <v>0</v>
      </c>
      <c r="T28" s="40">
        <f t="shared" si="21"/>
        <v>0.13831224914901188</v>
      </c>
      <c r="U28" s="64">
        <f t="shared" si="21"/>
        <v>0.12966773357719863</v>
      </c>
      <c r="V28" s="40">
        <f t="shared" si="21"/>
        <v>0</v>
      </c>
      <c r="W28" s="64">
        <f t="shared" si="21"/>
        <v>0.12966773357719863</v>
      </c>
      <c r="X28" s="40">
        <f t="shared" si="21"/>
        <v>0</v>
      </c>
      <c r="Y28" s="64">
        <f t="shared" si="21"/>
        <v>0.12966773357719863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3D735-76E8-4720-944F-F6AB000E0005}">
  <dimension ref="A1:AH28"/>
  <sheetViews>
    <sheetView view="pageBreakPreview" zoomScale="60" zoomScaleNormal="10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2.85546875" style="1" customWidth="1"/>
    <col min="9" max="12" width="6.5703125" style="3" customWidth="1"/>
    <col min="13" max="17" width="6.5703125" style="1" customWidth="1"/>
    <col min="18" max="18" width="8.5703125" style="1" customWidth="1"/>
    <col min="19" max="19" width="9.140625" style="1"/>
    <col min="20" max="20" width="14.7109375" style="1" customWidth="1"/>
    <col min="21" max="21" width="13.7109375" style="1" customWidth="1"/>
    <col min="22" max="22" width="8.5703125" style="1" customWidth="1"/>
    <col min="23" max="23" width="15" style="1" customWidth="1"/>
    <col min="24" max="24" width="9.42578125" style="1" customWidth="1"/>
    <col min="25" max="25" width="15.140625" style="1" customWidth="1"/>
    <col min="26" max="32" width="6.5703125" style="1" customWidth="1"/>
    <col min="33" max="33" width="12.140625" style="3" customWidth="1"/>
    <col min="34" max="34" width="14" style="3" customWidth="1"/>
    <col min="35" max="16384" width="9.140625" style="1"/>
  </cols>
  <sheetData>
    <row r="1" spans="1:34" ht="21.75" customHeight="1" x14ac:dyDescent="0.35">
      <c r="A1" s="84" t="s">
        <v>57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25.5" customHeight="1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24" customHeight="1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47.25" customHeight="1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1.5" customHeight="1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4.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4.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4.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1.5</v>
      </c>
      <c r="G11" s="21">
        <f t="shared" si="3"/>
        <v>1.6331018518518519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2257.6000000000004</v>
      </c>
      <c r="U11" s="8">
        <f>G11*15*86.4</f>
        <v>2116.5</v>
      </c>
      <c r="V11" s="10"/>
      <c r="W11" s="8">
        <f>G11*15*86.4</f>
        <v>2116.5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4.5</v>
      </c>
      <c r="AH11" s="56">
        <f t="shared" si="6"/>
        <v>6490.6</v>
      </c>
    </row>
    <row r="12" spans="1:34" ht="34.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6</v>
      </c>
      <c r="G12" s="21">
        <f t="shared" si="3"/>
        <v>5.7175925925925926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7904.0000000000009</v>
      </c>
      <c r="S12" s="16"/>
      <c r="T12" s="10"/>
      <c r="U12" s="16"/>
      <c r="V12" s="9">
        <f>G12*16*86.4</f>
        <v>7904.0000000000009</v>
      </c>
      <c r="W12" s="16"/>
      <c r="X12" s="9">
        <f>G12*16*86.4</f>
        <v>7904.0000000000009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18</v>
      </c>
      <c r="AH12" s="56">
        <f t="shared" si="6"/>
        <v>23712.000000000004</v>
      </c>
    </row>
    <row r="13" spans="1:34" ht="34.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306.68</v>
      </c>
      <c r="G13" s="21">
        <f t="shared" si="3"/>
        <v>333.89311728395063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461573.84533333336</v>
      </c>
      <c r="U13" s="8">
        <f>G13*15*86.4</f>
        <v>432725.4800000001</v>
      </c>
      <c r="V13" s="10"/>
      <c r="W13" s="8">
        <f>G13*15*86.4</f>
        <v>432725.4800000001</v>
      </c>
      <c r="X13" s="10"/>
      <c r="Y13" s="8">
        <f>G13*15*86.4</f>
        <v>432725.4800000001</v>
      </c>
      <c r="Z13" s="12"/>
      <c r="AA13" s="11"/>
      <c r="AB13" s="12"/>
      <c r="AC13" s="4"/>
      <c r="AD13" s="5"/>
      <c r="AE13" s="4"/>
      <c r="AF13" s="5"/>
      <c r="AG13" s="19">
        <f t="shared" si="5"/>
        <v>1226.72</v>
      </c>
      <c r="AH13" s="56">
        <f t="shared" si="6"/>
        <v>1759750.2853333335</v>
      </c>
    </row>
    <row r="14" spans="1:34" ht="34.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4.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4.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/>
      <c r="G16" s="43">
        <f t="shared" si="3"/>
        <v>0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0</v>
      </c>
      <c r="T16" s="46"/>
      <c r="U16" s="48">
        <f>G16*15*86.4</f>
        <v>0</v>
      </c>
      <c r="V16" s="46"/>
      <c r="W16" s="48">
        <f>G16*15*86.4</f>
        <v>0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0</v>
      </c>
      <c r="AH16" s="57">
        <f t="shared" si="6"/>
        <v>0</v>
      </c>
    </row>
    <row r="17" spans="1:34" ht="34.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4.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7904.0000000000009</v>
      </c>
      <c r="S18" s="69">
        <f t="shared" si="7"/>
        <v>0</v>
      </c>
      <c r="T18" s="69">
        <f t="shared" si="7"/>
        <v>463831.44533333334</v>
      </c>
      <c r="U18" s="69">
        <f t="shared" si="7"/>
        <v>434841.9800000001</v>
      </c>
      <c r="V18" s="69">
        <f t="shared" si="7"/>
        <v>7904.0000000000009</v>
      </c>
      <c r="W18" s="69">
        <f t="shared" si="7"/>
        <v>434841.9800000001</v>
      </c>
      <c r="X18" s="69">
        <f t="shared" si="7"/>
        <v>7904.0000000000009</v>
      </c>
      <c r="Y18" s="69">
        <f t="shared" si="7"/>
        <v>432725.4800000001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1249.22</v>
      </c>
      <c r="AH18" s="58">
        <f>I18+J18+K18+L18+M18+N18+O18+P18+Q18+R18+S18+T18+U18+V18+W18+X18+Y18+Z18+AA18+AB18+AC18+AD18+AE18+AF18</f>
        <v>1789952.8853333336</v>
      </c>
    </row>
    <row r="19" spans="1:34" ht="34.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4.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4.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4.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4.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13831.360299586147</v>
      </c>
      <c r="S27" s="6">
        <f t="shared" si="20"/>
        <v>0</v>
      </c>
      <c r="T27" s="7">
        <f t="shared" si="20"/>
        <v>811667.48971193423</v>
      </c>
      <c r="U27" s="6">
        <f t="shared" si="20"/>
        <v>760938.27160493855</v>
      </c>
      <c r="V27" s="7">
        <f t="shared" si="20"/>
        <v>13831.360299586147</v>
      </c>
      <c r="W27" s="6">
        <f t="shared" si="20"/>
        <v>760938.27160493855</v>
      </c>
      <c r="X27" s="7">
        <f t="shared" si="20"/>
        <v>13831.360299586147</v>
      </c>
      <c r="Y27" s="6">
        <f t="shared" si="20"/>
        <v>757234.56790123484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3132272.6817218047</v>
      </c>
    </row>
    <row r="28" spans="1:34" ht="34.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1.0672345910174496E-2</v>
      </c>
      <c r="S28" s="64">
        <f t="shared" si="21"/>
        <v>0</v>
      </c>
      <c r="T28" s="40">
        <f t="shared" si="21"/>
        <v>0.6262866432962455</v>
      </c>
      <c r="U28" s="64">
        <f t="shared" si="21"/>
        <v>0.58714372809023041</v>
      </c>
      <c r="V28" s="40">
        <f t="shared" si="21"/>
        <v>1.0672345910174496E-2</v>
      </c>
      <c r="W28" s="64">
        <f t="shared" si="21"/>
        <v>0.58714372809023041</v>
      </c>
      <c r="X28" s="40">
        <f t="shared" si="21"/>
        <v>1.0672345910174496E-2</v>
      </c>
      <c r="Y28" s="64">
        <f t="shared" si="21"/>
        <v>0.58428593202255774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96A0-3582-457C-8E5A-E7B9BFAFC96F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5.28515625" customWidth="1"/>
    <col min="2" max="2" width="29.5703125" customWidth="1"/>
    <col min="3" max="19" width="9.28515625" bestFit="1" customWidth="1"/>
    <col min="20" max="21" width="13" bestFit="1" customWidth="1"/>
    <col min="22" max="22" width="9.28515625" bestFit="1" customWidth="1"/>
    <col min="23" max="23" width="13" bestFit="1" customWidth="1"/>
    <col min="24" max="24" width="9.28515625" bestFit="1" customWidth="1"/>
    <col min="25" max="25" width="13" bestFit="1" customWidth="1"/>
    <col min="26" max="29" width="9.28515625" bestFit="1" customWidth="1"/>
    <col min="34" max="34" width="14.5703125" customWidth="1"/>
  </cols>
  <sheetData>
    <row r="1" spans="1:34" ht="19.5" x14ac:dyDescent="0.35">
      <c r="A1" s="84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5.2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5.2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5.2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5.2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5.2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0.15</v>
      </c>
      <c r="G12" s="21">
        <f t="shared" si="3"/>
        <v>0.1429398148148148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197.6</v>
      </c>
      <c r="S12" s="16"/>
      <c r="T12" s="10"/>
      <c r="U12" s="16"/>
      <c r="V12" s="9">
        <f>G12*16*86.4</f>
        <v>197.6</v>
      </c>
      <c r="W12" s="16"/>
      <c r="X12" s="9">
        <f>G12*16*86.4</f>
        <v>197.6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0.44999999999999996</v>
      </c>
      <c r="AH12" s="56">
        <f t="shared" si="6"/>
        <v>592.79999999999995</v>
      </c>
    </row>
    <row r="13" spans="1:34" ht="35.2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269.86</v>
      </c>
      <c r="G13" s="21">
        <f t="shared" si="3"/>
        <v>293.80591049382718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406157.29066666675</v>
      </c>
      <c r="U13" s="8">
        <f>G13*15*86.4</f>
        <v>380772.46</v>
      </c>
      <c r="V13" s="10"/>
      <c r="W13" s="8">
        <f>G13*15*86.4</f>
        <v>380772.46</v>
      </c>
      <c r="X13" s="10"/>
      <c r="Y13" s="8">
        <f>G13*15*86.4</f>
        <v>380772.46</v>
      </c>
      <c r="Z13" s="12"/>
      <c r="AA13" s="11"/>
      <c r="AB13" s="12"/>
      <c r="AC13" s="4"/>
      <c r="AD13" s="5"/>
      <c r="AE13" s="4"/>
      <c r="AF13" s="5"/>
      <c r="AG13" s="19">
        <f t="shared" si="5"/>
        <v>1079.44</v>
      </c>
      <c r="AH13" s="56">
        <f t="shared" si="6"/>
        <v>1548474.6706666667</v>
      </c>
    </row>
    <row r="14" spans="1:34" ht="35.2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5.2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5.2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/>
      <c r="G16" s="43">
        <f t="shared" si="3"/>
        <v>0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0</v>
      </c>
      <c r="T16" s="46"/>
      <c r="U16" s="48">
        <f>G16*15*86.4</f>
        <v>0</v>
      </c>
      <c r="V16" s="46"/>
      <c r="W16" s="48">
        <f>G16*15*86.4</f>
        <v>0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0</v>
      </c>
      <c r="AH16" s="57">
        <f t="shared" si="6"/>
        <v>0</v>
      </c>
    </row>
    <row r="17" spans="1:34" ht="35.2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5.2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197.6</v>
      </c>
      <c r="S18" s="69">
        <f t="shared" si="7"/>
        <v>0</v>
      </c>
      <c r="T18" s="69">
        <f t="shared" si="7"/>
        <v>406157.29066666675</v>
      </c>
      <c r="U18" s="69">
        <f t="shared" si="7"/>
        <v>380772.46</v>
      </c>
      <c r="V18" s="69">
        <f t="shared" si="7"/>
        <v>197.6</v>
      </c>
      <c r="W18" s="69">
        <f t="shared" si="7"/>
        <v>380772.46</v>
      </c>
      <c r="X18" s="69">
        <f t="shared" si="7"/>
        <v>197.6</v>
      </c>
      <c r="Y18" s="69">
        <f t="shared" si="7"/>
        <v>380772.46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1079.8900000000001</v>
      </c>
      <c r="AH18" s="58">
        <f>I18+J18+K18+L18+M18+N18+O18+P18+Q18+R18+S18+T18+U18+V18+W18+X18+Y18+Z18+AA18+AB18+AC18+AD18+AE18+AF18</f>
        <v>1549067.4706666667</v>
      </c>
    </row>
    <row r="19" spans="1:34" ht="35.2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5.2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5.2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5.2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5.2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345.78400748965362</v>
      </c>
      <c r="S27" s="6">
        <f t="shared" si="20"/>
        <v>0</v>
      </c>
      <c r="T27" s="7">
        <f t="shared" si="20"/>
        <v>710742.386831276</v>
      </c>
      <c r="U27" s="6">
        <f t="shared" si="20"/>
        <v>666320.98765432113</v>
      </c>
      <c r="V27" s="7">
        <f t="shared" si="20"/>
        <v>345.78400748965362</v>
      </c>
      <c r="W27" s="6">
        <f t="shared" si="20"/>
        <v>666320.98765432113</v>
      </c>
      <c r="X27" s="7">
        <f t="shared" si="20"/>
        <v>345.78400748965362</v>
      </c>
      <c r="Y27" s="6">
        <f t="shared" si="20"/>
        <v>666320.98765432113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2710742.7018167083</v>
      </c>
    </row>
    <row r="28" spans="1:34" ht="35.2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2.6680864775436235E-4</v>
      </c>
      <c r="S28" s="64">
        <f t="shared" si="21"/>
        <v>0</v>
      </c>
      <c r="T28" s="40">
        <f t="shared" si="21"/>
        <v>0.54841233551795987</v>
      </c>
      <c r="U28" s="64">
        <f t="shared" si="21"/>
        <v>0.51413656454808732</v>
      </c>
      <c r="V28" s="40">
        <f t="shared" si="21"/>
        <v>2.6680864775436235E-4</v>
      </c>
      <c r="W28" s="64">
        <f t="shared" si="21"/>
        <v>0.51413656454808732</v>
      </c>
      <c r="X28" s="40">
        <f t="shared" si="21"/>
        <v>2.6680864775436235E-4</v>
      </c>
      <c r="Y28" s="64">
        <f t="shared" si="21"/>
        <v>0.51413656454808732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89B2-9946-455D-BA92-703FAFFEB5FD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6.42578125" customWidth="1"/>
    <col min="2" max="2" width="21.5703125" customWidth="1"/>
    <col min="3" max="3" width="9.28515625" bestFit="1" customWidth="1"/>
    <col min="4" max="4" width="13.7109375" customWidth="1"/>
    <col min="5" max="5" width="12.7109375" customWidth="1"/>
    <col min="6" max="6" width="12.85546875" customWidth="1"/>
    <col min="7" max="7" width="9.28515625" bestFit="1" customWidth="1"/>
    <col min="8" max="8" width="14.42578125" customWidth="1"/>
    <col min="9" max="19" width="9.28515625" bestFit="1" customWidth="1"/>
    <col min="20" max="20" width="13.7109375" bestFit="1" customWidth="1"/>
    <col min="21" max="21" width="14.7109375" bestFit="1" customWidth="1"/>
    <col min="22" max="22" width="9.28515625" bestFit="1" customWidth="1"/>
    <col min="23" max="23" width="14.7109375" bestFit="1" customWidth="1"/>
    <col min="24" max="24" width="9.28515625" bestFit="1" customWidth="1"/>
    <col min="25" max="25" width="14.7109375" bestFit="1" customWidth="1"/>
    <col min="26" max="27" width="9.28515625" bestFit="1" customWidth="1"/>
    <col min="33" max="33" width="14.140625" customWidth="1"/>
    <col min="34" max="34" width="17.7109375" customWidth="1"/>
  </cols>
  <sheetData>
    <row r="1" spans="1:34" ht="19.5" x14ac:dyDescent="0.35">
      <c r="A1" s="84" t="s">
        <v>59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30.75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9.7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9.7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.7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9.7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/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9.7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488.89</v>
      </c>
      <c r="G13" s="21">
        <f t="shared" si="3"/>
        <v>532.27144290123454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735812.04266666668</v>
      </c>
      <c r="U13" s="8">
        <f>G13*15*86.4</f>
        <v>689823.78999999992</v>
      </c>
      <c r="V13" s="10"/>
      <c r="W13" s="8">
        <f>G13*15*86.4</f>
        <v>689823.78999999992</v>
      </c>
      <c r="X13" s="10"/>
      <c r="Y13" s="8">
        <f>G13*15*86.4</f>
        <v>689823.78999999992</v>
      </c>
      <c r="Z13" s="12"/>
      <c r="AA13" s="11"/>
      <c r="AB13" s="12"/>
      <c r="AC13" s="4"/>
      <c r="AD13" s="5"/>
      <c r="AE13" s="4"/>
      <c r="AF13" s="5"/>
      <c r="AG13" s="19">
        <f t="shared" si="5"/>
        <v>1955.56</v>
      </c>
      <c r="AH13" s="56">
        <f t="shared" si="6"/>
        <v>2805283.4126666668</v>
      </c>
    </row>
    <row r="14" spans="1:34" ht="39.7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.7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.7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1.2</v>
      </c>
      <c r="G16" s="43">
        <f t="shared" si="3"/>
        <v>1.3064814814814814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1693.2</v>
      </c>
      <c r="T16" s="46"/>
      <c r="U16" s="48">
        <f>G16*15*86.4</f>
        <v>1693.2</v>
      </c>
      <c r="V16" s="46"/>
      <c r="W16" s="48">
        <f>G16*15*86.4</f>
        <v>1693.2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3.5999999999999996</v>
      </c>
      <c r="AH16" s="57">
        <f t="shared" si="6"/>
        <v>5079.6000000000004</v>
      </c>
    </row>
    <row r="17" spans="1:34" ht="39.7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9.7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0</v>
      </c>
      <c r="S18" s="69">
        <f t="shared" si="7"/>
        <v>1693.2</v>
      </c>
      <c r="T18" s="69">
        <f t="shared" si="7"/>
        <v>735812.04266666668</v>
      </c>
      <c r="U18" s="69">
        <f t="shared" si="7"/>
        <v>691516.98999999987</v>
      </c>
      <c r="V18" s="69">
        <f t="shared" si="7"/>
        <v>0</v>
      </c>
      <c r="W18" s="69">
        <f t="shared" si="7"/>
        <v>691516.98999999987</v>
      </c>
      <c r="X18" s="69">
        <f t="shared" si="7"/>
        <v>0</v>
      </c>
      <c r="Y18" s="69">
        <f t="shared" si="7"/>
        <v>689823.78999999992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1959.1599999999999</v>
      </c>
      <c r="AH18" s="58">
        <f>I18+J18+K18+L18+M18+N18+O18+P18+Q18+R18+S18+T18+U18+V18+W18+X18+Y18+Z18+AA18+AB18+AC18+AD18+AE18+AF18</f>
        <v>2810363.0126666664</v>
      </c>
    </row>
    <row r="19" spans="1:34" ht="39.7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9.7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9.7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9.7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9.7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0</v>
      </c>
      <c r="S27" s="6">
        <f t="shared" si="20"/>
        <v>2962.9629629629635</v>
      </c>
      <c r="T27" s="7">
        <f t="shared" si="20"/>
        <v>1287611.5226337451</v>
      </c>
      <c r="U27" s="6">
        <f t="shared" si="20"/>
        <v>1210098.7654320986</v>
      </c>
      <c r="V27" s="7">
        <f t="shared" si="20"/>
        <v>0</v>
      </c>
      <c r="W27" s="6">
        <f t="shared" si="20"/>
        <v>1210098.7654320986</v>
      </c>
      <c r="X27" s="7">
        <f t="shared" si="20"/>
        <v>0</v>
      </c>
      <c r="Y27" s="6">
        <f t="shared" si="20"/>
        <v>1207135.8024691357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4917907.818930041</v>
      </c>
    </row>
    <row r="28" spans="1:34" ht="51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0</v>
      </c>
      <c r="S28" s="64">
        <f t="shared" si="21"/>
        <v>2.2862368541380893E-3</v>
      </c>
      <c r="T28" s="40">
        <f t="shared" si="21"/>
        <v>0.99352740943961815</v>
      </c>
      <c r="U28" s="64">
        <f t="shared" si="21"/>
        <v>0.93371818320377986</v>
      </c>
      <c r="V28" s="40">
        <f t="shared" si="21"/>
        <v>0</v>
      </c>
      <c r="W28" s="64">
        <f t="shared" si="21"/>
        <v>0.93371818320377986</v>
      </c>
      <c r="X28" s="40">
        <f t="shared" si="21"/>
        <v>0</v>
      </c>
      <c r="Y28" s="64">
        <f t="shared" si="21"/>
        <v>0.93143194634964177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E902-A174-47E6-8345-8E25DBE799DB}">
  <dimension ref="A1:AH28"/>
  <sheetViews>
    <sheetView view="pageBreakPreview" zoomScale="60" zoomScaleNormal="100" workbookViewId="0">
      <selection activeCell="AG24" sqref="AG24:AH26"/>
    </sheetView>
  </sheetViews>
  <sheetFormatPr defaultRowHeight="15" x14ac:dyDescent="0.25"/>
  <cols>
    <col min="1" max="1" width="7" customWidth="1"/>
    <col min="2" max="2" width="36.140625" customWidth="1"/>
    <col min="4" max="5" width="16.7109375" customWidth="1"/>
    <col min="6" max="6" width="18.85546875" customWidth="1"/>
    <col min="7" max="8" width="16.7109375" customWidth="1"/>
    <col min="20" max="21" width="16.85546875" customWidth="1"/>
    <col min="23" max="23" width="15.140625" customWidth="1"/>
    <col min="25" max="25" width="14.42578125" customWidth="1"/>
    <col min="33" max="33" width="11.28515625" customWidth="1"/>
    <col min="34" max="34" width="16.28515625" customWidth="1"/>
  </cols>
  <sheetData>
    <row r="1" spans="1:34" ht="19.5" x14ac:dyDescent="0.35">
      <c r="A1" s="84" t="s">
        <v>60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 ht="18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</row>
    <row r="3" spans="1:34" ht="18.75" thickBot="1" x14ac:dyDescent="0.3">
      <c r="A3" s="90" t="s">
        <v>39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2"/>
    </row>
    <row r="4" spans="1:34" ht="18.75" thickBot="1" x14ac:dyDescent="0.3">
      <c r="A4" s="93" t="s">
        <v>1</v>
      </c>
      <c r="B4" s="95" t="s">
        <v>2</v>
      </c>
      <c r="C4" s="95" t="s">
        <v>3</v>
      </c>
      <c r="D4" s="97" t="s">
        <v>26</v>
      </c>
      <c r="E4" s="97" t="s">
        <v>27</v>
      </c>
      <c r="F4" s="97" t="s">
        <v>28</v>
      </c>
      <c r="G4" s="97" t="s">
        <v>29</v>
      </c>
      <c r="H4" s="97" t="s">
        <v>38</v>
      </c>
      <c r="I4" s="99" t="s">
        <v>41</v>
      </c>
      <c r="J4" s="100"/>
      <c r="K4" s="99" t="s">
        <v>40</v>
      </c>
      <c r="L4" s="101"/>
      <c r="M4" s="80" t="s">
        <v>4</v>
      </c>
      <c r="N4" s="81"/>
      <c r="O4" s="80" t="s">
        <v>5</v>
      </c>
      <c r="P4" s="81"/>
      <c r="Q4" s="80" t="s">
        <v>6</v>
      </c>
      <c r="R4" s="81"/>
      <c r="S4" s="80" t="s">
        <v>7</v>
      </c>
      <c r="T4" s="81"/>
      <c r="U4" s="80" t="s">
        <v>8</v>
      </c>
      <c r="V4" s="81"/>
      <c r="W4" s="80" t="s">
        <v>9</v>
      </c>
      <c r="X4" s="81"/>
      <c r="Y4" s="80" t="s">
        <v>10</v>
      </c>
      <c r="Z4" s="81"/>
      <c r="AA4" s="80" t="s">
        <v>11</v>
      </c>
      <c r="AB4" s="81"/>
      <c r="AC4" s="80" t="s">
        <v>42</v>
      </c>
      <c r="AD4" s="81"/>
      <c r="AE4" s="80" t="s">
        <v>12</v>
      </c>
      <c r="AF4" s="81"/>
      <c r="AG4" s="82" t="s">
        <v>43</v>
      </c>
      <c r="AH4" s="83"/>
    </row>
    <row r="5" spans="1:34" ht="57" customHeight="1" thickBot="1" x14ac:dyDescent="0.3">
      <c r="A5" s="94"/>
      <c r="B5" s="96"/>
      <c r="C5" s="96"/>
      <c r="D5" s="96"/>
      <c r="E5" s="96"/>
      <c r="F5" s="98"/>
      <c r="G5" s="96"/>
      <c r="H5" s="98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2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</v>
      </c>
      <c r="G7" s="32">
        <f>E7*F7</f>
        <v>0</v>
      </c>
      <c r="H7" s="41">
        <v>2</v>
      </c>
      <c r="I7" s="51"/>
      <c r="J7" s="38"/>
      <c r="K7" s="37"/>
      <c r="L7" s="49"/>
      <c r="M7" s="53"/>
      <c r="N7" s="34"/>
      <c r="O7" s="33"/>
      <c r="P7" s="34"/>
      <c r="Q7" s="33"/>
      <c r="R7" s="34"/>
      <c r="S7" s="33"/>
      <c r="T7" s="35">
        <f>G7*16*86.4</f>
        <v>0</v>
      </c>
      <c r="U7" s="33"/>
      <c r="V7" s="34"/>
      <c r="W7" s="33"/>
      <c r="X7" s="35">
        <f>G7*16*86.4</f>
        <v>0</v>
      </c>
      <c r="Y7" s="53"/>
      <c r="Z7" s="36"/>
      <c r="AA7" s="53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7.5" customHeight="1" x14ac:dyDescent="0.25">
      <c r="A8" s="29">
        <f>A7+1</f>
        <v>2</v>
      </c>
      <c r="B8" s="27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</v>
      </c>
      <c r="G8" s="21">
        <f t="shared" ref="G8:G16" si="3">E8*F8</f>
        <v>0</v>
      </c>
      <c r="H8" s="22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7.5" customHeight="1" x14ac:dyDescent="0.25">
      <c r="A9" s="29">
        <f t="shared" ref="A9:A28" si="4">A8+1</f>
        <v>3</v>
      </c>
      <c r="B9" s="27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>
        <v>0</v>
      </c>
      <c r="G9" s="21">
        <f t="shared" si="3"/>
        <v>0</v>
      </c>
      <c r="H9" s="22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27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>
        <v>0</v>
      </c>
      <c r="G10" s="21">
        <f t="shared" si="3"/>
        <v>0</v>
      </c>
      <c r="H10" s="22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7.5" customHeight="1" x14ac:dyDescent="0.25">
      <c r="A11" s="29">
        <f t="shared" si="4"/>
        <v>5</v>
      </c>
      <c r="B11" s="27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</v>
      </c>
      <c r="G11" s="21">
        <f t="shared" si="3"/>
        <v>0</v>
      </c>
      <c r="H11" s="22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37.5" customHeight="1" x14ac:dyDescent="0.25">
      <c r="A12" s="29">
        <f t="shared" si="4"/>
        <v>6</v>
      </c>
      <c r="B12" s="27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0</v>
      </c>
      <c r="G12" s="21">
        <f t="shared" si="3"/>
        <v>0</v>
      </c>
      <c r="H12" s="22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6">
        <f t="shared" si="6"/>
        <v>0</v>
      </c>
    </row>
    <row r="13" spans="1:34" ht="37.5" customHeight="1" x14ac:dyDescent="0.25">
      <c r="A13" s="29">
        <f t="shared" si="4"/>
        <v>7</v>
      </c>
      <c r="B13" s="27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>
        <v>182</v>
      </c>
      <c r="G13" s="21">
        <f t="shared" si="3"/>
        <v>198.14969135802468</v>
      </c>
      <c r="H13" s="22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273922.13333333336</v>
      </c>
      <c r="U13" s="8">
        <f>G13*15*86.4</f>
        <v>256802.00000000003</v>
      </c>
      <c r="V13" s="10"/>
      <c r="W13" s="8">
        <f>G13*15*86.4</f>
        <v>256802.00000000003</v>
      </c>
      <c r="X13" s="10"/>
      <c r="Y13" s="8">
        <f>G13*15*86.4</f>
        <v>256802.00000000003</v>
      </c>
      <c r="Z13" s="12"/>
      <c r="AA13" s="11"/>
      <c r="AB13" s="12"/>
      <c r="AC13" s="4"/>
      <c r="AD13" s="5"/>
      <c r="AE13" s="4"/>
      <c r="AF13" s="5"/>
      <c r="AG13" s="19">
        <f t="shared" si="5"/>
        <v>728</v>
      </c>
      <c r="AH13" s="56">
        <f t="shared" si="6"/>
        <v>1044328.1333333334</v>
      </c>
    </row>
    <row r="14" spans="1:34" ht="37.5" customHeight="1" x14ac:dyDescent="0.25">
      <c r="A14" s="29">
        <f t="shared" si="4"/>
        <v>8</v>
      </c>
      <c r="B14" s="27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>
        <v>0</v>
      </c>
      <c r="G14" s="21">
        <f t="shared" si="3"/>
        <v>0</v>
      </c>
      <c r="H14" s="22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7.5" customHeight="1" x14ac:dyDescent="0.25">
      <c r="A15" s="29">
        <f t="shared" si="4"/>
        <v>9</v>
      </c>
      <c r="B15" s="27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</v>
      </c>
      <c r="G15" s="21">
        <f t="shared" si="3"/>
        <v>0</v>
      </c>
      <c r="H15" s="22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7.5" customHeight="1" thickBot="1" x14ac:dyDescent="0.3">
      <c r="A16" s="29">
        <f t="shared" si="4"/>
        <v>10</v>
      </c>
      <c r="B16" s="28" t="s">
        <v>25</v>
      </c>
      <c r="C16" s="23">
        <v>1411</v>
      </c>
      <c r="D16" s="43">
        <f t="shared" si="1"/>
        <v>16.331018518518519</v>
      </c>
      <c r="E16" s="43">
        <f t="shared" si="2"/>
        <v>1.0887345679012346</v>
      </c>
      <c r="F16" s="43">
        <v>0</v>
      </c>
      <c r="G16" s="43">
        <f t="shared" si="3"/>
        <v>0</v>
      </c>
      <c r="H16" s="23">
        <v>3</v>
      </c>
      <c r="I16" s="52"/>
      <c r="J16" s="45"/>
      <c r="K16" s="44"/>
      <c r="L16" s="50"/>
      <c r="M16" s="17"/>
      <c r="N16" s="46"/>
      <c r="O16" s="47"/>
      <c r="P16" s="46"/>
      <c r="Q16" s="47"/>
      <c r="R16" s="46"/>
      <c r="S16" s="48">
        <f>G16*15*86.4</f>
        <v>0</v>
      </c>
      <c r="T16" s="46"/>
      <c r="U16" s="48">
        <f>G16*15*86.4</f>
        <v>0</v>
      </c>
      <c r="V16" s="46"/>
      <c r="W16" s="48">
        <f>G16*15*86.4</f>
        <v>0</v>
      </c>
      <c r="X16" s="46"/>
      <c r="Y16" s="17"/>
      <c r="Z16" s="18"/>
      <c r="AA16" s="17"/>
      <c r="AB16" s="18"/>
      <c r="AC16" s="44"/>
      <c r="AD16" s="45"/>
      <c r="AE16" s="44"/>
      <c r="AF16" s="45"/>
      <c r="AG16" s="61">
        <f>F16*H16</f>
        <v>0</v>
      </c>
      <c r="AH16" s="57">
        <f t="shared" si="6"/>
        <v>0</v>
      </c>
    </row>
    <row r="17" spans="1:34" ht="37.5" customHeight="1" x14ac:dyDescent="0.25">
      <c r="A17" s="29">
        <f t="shared" si="4"/>
        <v>11</v>
      </c>
      <c r="B17" s="67" t="s">
        <v>47</v>
      </c>
      <c r="C17" s="53"/>
      <c r="D17" s="74"/>
      <c r="E17" s="74"/>
      <c r="F17" s="74"/>
      <c r="G17" s="74"/>
      <c r="H17" s="36"/>
      <c r="I17" s="78" t="s">
        <v>51</v>
      </c>
      <c r="J17" s="78"/>
      <c r="K17" s="78"/>
      <c r="L17" s="78"/>
      <c r="M17" s="78"/>
      <c r="N17" s="78"/>
      <c r="O17" s="78"/>
      <c r="P17" s="78"/>
      <c r="Q17" s="72"/>
      <c r="R17" s="79" t="s">
        <v>52</v>
      </c>
      <c r="S17" s="79"/>
      <c r="T17" s="79"/>
      <c r="U17" s="79"/>
      <c r="V17" s="79"/>
      <c r="W17" s="79"/>
      <c r="X17" s="79"/>
      <c r="Y17" s="79"/>
      <c r="Z17" s="77" t="s">
        <v>51</v>
      </c>
      <c r="AA17" s="78"/>
      <c r="AB17" s="78"/>
      <c r="AC17" s="78"/>
      <c r="AD17" s="78"/>
      <c r="AE17" s="78"/>
      <c r="AF17" s="78"/>
      <c r="AG17" s="65"/>
      <c r="AH17" s="66"/>
    </row>
    <row r="18" spans="1:34" ht="37.5" customHeight="1" thickBot="1" x14ac:dyDescent="0.3">
      <c r="A18" s="29">
        <f t="shared" si="4"/>
        <v>12</v>
      </c>
      <c r="B18" s="68" t="s">
        <v>30</v>
      </c>
      <c r="C18" s="44"/>
      <c r="D18" s="75"/>
      <c r="E18" s="75"/>
      <c r="F18" s="75"/>
      <c r="G18" s="75"/>
      <c r="H18" s="76"/>
      <c r="I18" s="69">
        <f>I7+I8+I9+I10+I11+I12+I13+I14+I15+I16+I24+I25+I26</f>
        <v>0</v>
      </c>
      <c r="J18" s="69">
        <f t="shared" ref="J18:AF18" si="7">J7+J8+J9+J10+J11+J12+J13+J14+J15+J16+J24+J25+J26</f>
        <v>0</v>
      </c>
      <c r="K18" s="69">
        <f t="shared" si="7"/>
        <v>0</v>
      </c>
      <c r="L18" s="69">
        <f t="shared" si="7"/>
        <v>0</v>
      </c>
      <c r="M18" s="69">
        <f t="shared" si="7"/>
        <v>0</v>
      </c>
      <c r="N18" s="69">
        <f t="shared" si="7"/>
        <v>0</v>
      </c>
      <c r="O18" s="69">
        <f t="shared" si="7"/>
        <v>0</v>
      </c>
      <c r="P18" s="69">
        <f t="shared" si="7"/>
        <v>0</v>
      </c>
      <c r="Q18" s="69">
        <f t="shared" si="7"/>
        <v>0</v>
      </c>
      <c r="R18" s="69">
        <f t="shared" si="7"/>
        <v>0</v>
      </c>
      <c r="S18" s="69">
        <f t="shared" si="7"/>
        <v>0</v>
      </c>
      <c r="T18" s="69">
        <f t="shared" si="7"/>
        <v>273922.13333333336</v>
      </c>
      <c r="U18" s="69">
        <f t="shared" si="7"/>
        <v>256802.00000000003</v>
      </c>
      <c r="V18" s="69">
        <f t="shared" si="7"/>
        <v>0</v>
      </c>
      <c r="W18" s="69">
        <f t="shared" si="7"/>
        <v>256802.00000000003</v>
      </c>
      <c r="X18" s="69">
        <f t="shared" si="7"/>
        <v>0</v>
      </c>
      <c r="Y18" s="69">
        <f t="shared" si="7"/>
        <v>256802.00000000003</v>
      </c>
      <c r="Z18" s="69">
        <f t="shared" si="7"/>
        <v>0</v>
      </c>
      <c r="AA18" s="69">
        <f t="shared" si="7"/>
        <v>0</v>
      </c>
      <c r="AB18" s="69">
        <f t="shared" si="7"/>
        <v>0</v>
      </c>
      <c r="AC18" s="69">
        <f t="shared" si="7"/>
        <v>0</v>
      </c>
      <c r="AD18" s="69">
        <f t="shared" si="7"/>
        <v>0</v>
      </c>
      <c r="AE18" s="69">
        <f t="shared" si="7"/>
        <v>0</v>
      </c>
      <c r="AF18" s="69">
        <f t="shared" si="7"/>
        <v>0</v>
      </c>
      <c r="AG18" s="59">
        <f>AG7+AG8+AG9+AG10+AG11+AG12+AG13+AG14+AG15+AG16</f>
        <v>728</v>
      </c>
      <c r="AH18" s="58">
        <f>I18+J18+K18+L18+M18+N18+O18+P18+Q18+R18+S18+T18+U18+V18+W18+X18+Y18+Z18+AA18+AB18+AC18+AD18+AE18+AF18</f>
        <v>1044328.1333333334</v>
      </c>
    </row>
    <row r="19" spans="1:34" ht="37.5" customHeight="1" x14ac:dyDescent="0.25">
      <c r="A19" s="29">
        <f t="shared" si="4"/>
        <v>13</v>
      </c>
      <c r="B19" s="27" t="s">
        <v>31</v>
      </c>
      <c r="C19" s="73"/>
      <c r="D19" s="73"/>
      <c r="E19" s="73"/>
      <c r="F19" s="73"/>
      <c r="G19" s="73"/>
      <c r="H19" s="7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25">
      <c r="A20" s="29">
        <f t="shared" si="4"/>
        <v>14</v>
      </c>
      <c r="B20" s="27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7.5" customHeight="1" x14ac:dyDescent="0.25">
      <c r="A21" s="29">
        <f t="shared" si="4"/>
        <v>15</v>
      </c>
      <c r="B21" s="27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25">
      <c r="A22" s="29">
        <f t="shared" si="4"/>
        <v>16</v>
      </c>
      <c r="B22" s="27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25">
      <c r="A23" s="29">
        <f t="shared" si="4"/>
        <v>17</v>
      </c>
      <c r="B23" s="27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25">
      <c r="A24" s="29">
        <f t="shared" si="4"/>
        <v>18</v>
      </c>
      <c r="B24" s="27" t="s">
        <v>48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02" t="s">
        <v>70</v>
      </c>
      <c r="AH24" s="103"/>
    </row>
    <row r="25" spans="1:34" ht="37.5" customHeight="1" x14ac:dyDescent="0.25">
      <c r="A25" s="29">
        <f t="shared" si="4"/>
        <v>19</v>
      </c>
      <c r="B25" s="27" t="s">
        <v>49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04"/>
      <c r="AH25" s="105"/>
    </row>
    <row r="26" spans="1:34" ht="37.5" customHeight="1" x14ac:dyDescent="0.25">
      <c r="A26" s="29">
        <f t="shared" si="4"/>
        <v>20</v>
      </c>
      <c r="B26" s="27" t="s">
        <v>50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6"/>
      <c r="AH26" s="107"/>
    </row>
    <row r="27" spans="1:34" ht="37.5" customHeight="1" x14ac:dyDescent="0.25">
      <c r="A27" s="29">
        <f t="shared" si="4"/>
        <v>21</v>
      </c>
      <c r="B27" s="27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0</v>
      </c>
      <c r="R27" s="7">
        <f t="shared" si="20"/>
        <v>0</v>
      </c>
      <c r="S27" s="6">
        <f t="shared" si="20"/>
        <v>0</v>
      </c>
      <c r="T27" s="7">
        <f t="shared" si="20"/>
        <v>479341.56378600834</v>
      </c>
      <c r="U27" s="6">
        <f t="shared" si="20"/>
        <v>449382.71604938281</v>
      </c>
      <c r="V27" s="7">
        <f t="shared" si="20"/>
        <v>0</v>
      </c>
      <c r="W27" s="6">
        <f t="shared" si="20"/>
        <v>449382.71604938281</v>
      </c>
      <c r="X27" s="7">
        <f t="shared" si="20"/>
        <v>0</v>
      </c>
      <c r="Y27" s="6">
        <f t="shared" si="20"/>
        <v>449382.71604938281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1827489.7119341567</v>
      </c>
    </row>
    <row r="28" spans="1:34" ht="37.5" customHeight="1" thickBot="1" x14ac:dyDescent="0.3">
      <c r="A28" s="29">
        <f t="shared" si="4"/>
        <v>22</v>
      </c>
      <c r="B28" s="28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</v>
      </c>
      <c r="R28" s="40">
        <f t="shared" si="21"/>
        <v>0</v>
      </c>
      <c r="S28" s="64">
        <f t="shared" si="21"/>
        <v>0</v>
      </c>
      <c r="T28" s="40">
        <f t="shared" si="21"/>
        <v>0.36986231773611755</v>
      </c>
      <c r="U28" s="64">
        <f t="shared" si="21"/>
        <v>0.34674592287761019</v>
      </c>
      <c r="V28" s="40">
        <f t="shared" si="21"/>
        <v>0</v>
      </c>
      <c r="W28" s="64">
        <f t="shared" si="21"/>
        <v>0.34674592287761019</v>
      </c>
      <c r="X28" s="40">
        <f t="shared" si="21"/>
        <v>0</v>
      </c>
      <c r="Y28" s="64">
        <f t="shared" si="21"/>
        <v>0.34674592287761019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</sheetData>
  <mergeCells count="28">
    <mergeCell ref="AG24:AH26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P17"/>
    <mergeCell ref="R17:Y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</mergeCells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ორლოვკა-სპასოვკა</vt:lpstr>
      <vt:lpstr>მამწვარა</vt:lpstr>
      <vt:lpstr>ყაურმა-მამწვარა</vt:lpstr>
      <vt:lpstr>ალმალო</vt:lpstr>
      <vt:lpstr>ზრესი</vt:lpstr>
      <vt:lpstr>ოკამი</vt:lpstr>
      <vt:lpstr>ლომატურცხი</vt:lpstr>
      <vt:lpstr>ზაკი-ხანდო-კოთელია</vt:lpstr>
      <vt:lpstr>კოთელია-ხანდო-ვარევანი</vt:lpstr>
      <vt:lpstr>სარო-ხიზაბავრის</vt:lpstr>
      <vt:lpstr>გიორგიწმინდა</vt:lpstr>
      <vt:lpstr>კლდე-წნისი</vt:lpstr>
      <vt:lpstr>ფერსა-მუგარეთი</vt:lpstr>
      <vt:lpstr>გურიკელ-ზიკილია</vt:lpstr>
      <vt:lpstr>გურიკელ-წრიოხი</vt:lpstr>
      <vt:lpstr>ვალე-პამაჯი</vt:lpstr>
      <vt:lpstr>კატარჯი</vt:lpstr>
      <vt:lpstr>ხევაშენი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2025-10-31T09:42:59Z</dcterms:modified>
</cp:coreProperties>
</file>