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კახეთი 2026\"/>
    </mc:Choice>
  </mc:AlternateContent>
  <xr:revisionPtr revIDLastSave="0" documentId="13_ncr:1_{479BD6D4-BD3D-467D-A878-F936547E2C6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მარცხენა" sheetId="26" r:id="rId1"/>
    <sheet name="მარჯვენა" sheetId="24" r:id="rId2"/>
    <sheet name="ხაშმი" sheetId="27" r:id="rId3"/>
    <sheet name="პატარძეული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7" l="1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I19" i="27"/>
  <c r="J19" i="24"/>
  <c r="K19" i="24"/>
  <c r="L19" i="24"/>
  <c r="M19" i="24"/>
  <c r="O19" i="24"/>
  <c r="Y19" i="24"/>
  <c r="AA19" i="24"/>
  <c r="AB19" i="24"/>
  <c r="AC19" i="24"/>
  <c r="AD19" i="24"/>
  <c r="AE19" i="24"/>
  <c r="AF19" i="24"/>
  <c r="I19" i="24"/>
  <c r="J19" i="26"/>
  <c r="K19" i="26"/>
  <c r="L19" i="26"/>
  <c r="M19" i="26"/>
  <c r="O19" i="26"/>
  <c r="Y19" i="26"/>
  <c r="AA19" i="26"/>
  <c r="AB19" i="26"/>
  <c r="AC19" i="26"/>
  <c r="AD19" i="26"/>
  <c r="AE19" i="26"/>
  <c r="AF19" i="26"/>
  <c r="I19" i="26"/>
  <c r="AE24" i="28" l="1"/>
  <c r="AC24" i="28"/>
  <c r="AA24" i="28"/>
  <c r="Y24" i="28"/>
  <c r="W24" i="28"/>
  <c r="U24" i="28"/>
  <c r="S24" i="28"/>
  <c r="Q24" i="28"/>
  <c r="O24" i="28"/>
  <c r="M24" i="28"/>
  <c r="K24" i="28"/>
  <c r="I24" i="28"/>
  <c r="AF23" i="28"/>
  <c r="AG23" i="28" s="1"/>
  <c r="AH23" i="28" s="1"/>
  <c r="AD23" i="28"/>
  <c r="AB23" i="28"/>
  <c r="Z23" i="28"/>
  <c r="X23" i="28"/>
  <c r="V23" i="28"/>
  <c r="T23" i="28"/>
  <c r="R23" i="28"/>
  <c r="P23" i="28"/>
  <c r="N23" i="28"/>
  <c r="L23" i="28"/>
  <c r="J23" i="28"/>
  <c r="AF22" i="28"/>
  <c r="AG22" i="28" s="1"/>
  <c r="AH22" i="28" s="1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G21" i="28" s="1"/>
  <c r="AH21" i="28" s="1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E19" i="28"/>
  <c r="AD19" i="28"/>
  <c r="AC19" i="28"/>
  <c r="AB19" i="28"/>
  <c r="AA19" i="28"/>
  <c r="Y19" i="28"/>
  <c r="O19" i="28"/>
  <c r="M19" i="28"/>
  <c r="L19" i="28"/>
  <c r="K19" i="28"/>
  <c r="J19" i="28"/>
  <c r="I19" i="28"/>
  <c r="AG17" i="28"/>
  <c r="D17" i="28"/>
  <c r="E17" i="28" s="1"/>
  <c r="G17" i="28" s="1"/>
  <c r="AG16" i="28"/>
  <c r="T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Z10" i="28" s="1"/>
  <c r="Z19" i="28" s="1"/>
  <c r="AG9" i="28"/>
  <c r="D9" i="28"/>
  <c r="E9" i="28" s="1"/>
  <c r="G9" i="28" s="1"/>
  <c r="A9" i="28"/>
  <c r="A10" i="28" s="1"/>
  <c r="A11" i="28" s="1"/>
  <c r="A12" i="28" s="1"/>
  <c r="A13" i="28" s="1"/>
  <c r="A14" i="28" s="1"/>
  <c r="A15" i="28" s="1"/>
  <c r="A16" i="28" s="1"/>
  <c r="A17" i="28" s="1"/>
  <c r="A19" i="28" s="1"/>
  <c r="A20" i="28" s="1"/>
  <c r="A21" i="28" s="1"/>
  <c r="A22" i="28" s="1"/>
  <c r="A23" i="28" s="1"/>
  <c r="A24" i="28" s="1"/>
  <c r="A28" i="28" s="1"/>
  <c r="A29" i="28" s="1"/>
  <c r="AG8" i="28"/>
  <c r="D8" i="28"/>
  <c r="E8" i="28" s="1"/>
  <c r="G8" i="28" s="1"/>
  <c r="B7" i="28"/>
  <c r="C7" i="28" s="1"/>
  <c r="D7" i="28" s="1"/>
  <c r="E7" i="28" s="1"/>
  <c r="F7" i="28" s="1"/>
  <c r="G7" i="28" s="1"/>
  <c r="H7" i="28" s="1"/>
  <c r="I7" i="28" s="1"/>
  <c r="J7" i="28" s="1"/>
  <c r="K7" i="28" s="1"/>
  <c r="L7" i="28" s="1"/>
  <c r="M7" i="28" s="1"/>
  <c r="N7" i="28" s="1"/>
  <c r="O7" i="28" s="1"/>
  <c r="P7" i="28" s="1"/>
  <c r="Q7" i="28" s="1"/>
  <c r="R7" i="28" s="1"/>
  <c r="S7" i="28" s="1"/>
  <c r="T7" i="28" s="1"/>
  <c r="U7" i="28" s="1"/>
  <c r="V7" i="28" s="1"/>
  <c r="W7" i="28" s="1"/>
  <c r="X7" i="28" s="1"/>
  <c r="Y7" i="28" s="1"/>
  <c r="Z7" i="28" s="1"/>
  <c r="AA7" i="28" s="1"/>
  <c r="AB7" i="28" s="1"/>
  <c r="AC7" i="28" s="1"/>
  <c r="AD7" i="28" s="1"/>
  <c r="AE7" i="28" s="1"/>
  <c r="AF7" i="28" s="1"/>
  <c r="AG7" i="28" s="1"/>
  <c r="AH7" i="28" s="1"/>
  <c r="AE24" i="27"/>
  <c r="AC24" i="27"/>
  <c r="AA24" i="27"/>
  <c r="Y24" i="27"/>
  <c r="W24" i="27"/>
  <c r="U24" i="27"/>
  <c r="S24" i="27"/>
  <c r="Q24" i="27"/>
  <c r="O24" i="27"/>
  <c r="M24" i="27"/>
  <c r="K24" i="27"/>
  <c r="I24" i="27"/>
  <c r="AF23" i="27"/>
  <c r="AG23" i="27" s="1"/>
  <c r="AH23" i="27" s="1"/>
  <c r="AD23" i="27"/>
  <c r="AB23" i="27"/>
  <c r="Z23" i="27"/>
  <c r="X23" i="27"/>
  <c r="V23" i="27"/>
  <c r="T23" i="27"/>
  <c r="R23" i="27"/>
  <c r="P23" i="27"/>
  <c r="N23" i="27"/>
  <c r="L23" i="27"/>
  <c r="J23" i="27"/>
  <c r="AF22" i="27"/>
  <c r="AG22" i="27" s="1"/>
  <c r="AH22" i="27" s="1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G21" i="27" s="1"/>
  <c r="AH21" i="27" s="1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R20" i="27"/>
  <c r="P20" i="27"/>
  <c r="N20" i="27"/>
  <c r="L20" i="27"/>
  <c r="J20" i="27"/>
  <c r="AG17" i="27"/>
  <c r="D17" i="27"/>
  <c r="E17" i="27" s="1"/>
  <c r="G17" i="27" s="1"/>
  <c r="AG16" i="27"/>
  <c r="T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G13" i="27"/>
  <c r="D13" i="27"/>
  <c r="E13" i="27" s="1"/>
  <c r="G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AG9" i="27"/>
  <c r="D9" i="27"/>
  <c r="E9" i="27" s="1"/>
  <c r="G9" i="27" s="1"/>
  <c r="S9" i="27" s="1"/>
  <c r="A9" i="27"/>
  <c r="A10" i="27" s="1"/>
  <c r="A11" i="27" s="1"/>
  <c r="A12" i="27" s="1"/>
  <c r="A13" i="27" s="1"/>
  <c r="A14" i="27" s="1"/>
  <c r="A15" i="27" s="1"/>
  <c r="A16" i="27" s="1"/>
  <c r="A17" i="27" s="1"/>
  <c r="A19" i="27" s="1"/>
  <c r="A20" i="27" s="1"/>
  <c r="A21" i="27" s="1"/>
  <c r="A22" i="27" s="1"/>
  <c r="A23" i="27" s="1"/>
  <c r="A24" i="27" s="1"/>
  <c r="A28" i="27" s="1"/>
  <c r="A29" i="27" s="1"/>
  <c r="AG8" i="27"/>
  <c r="D8" i="27"/>
  <c r="E8" i="27" s="1"/>
  <c r="G8" i="27" s="1"/>
  <c r="B7" i="27"/>
  <c r="C7" i="27" s="1"/>
  <c r="D7" i="27" s="1"/>
  <c r="E7" i="27" s="1"/>
  <c r="F7" i="27" s="1"/>
  <c r="G7" i="27" s="1"/>
  <c r="H7" i="27" s="1"/>
  <c r="I7" i="27" s="1"/>
  <c r="J7" i="27" s="1"/>
  <c r="K7" i="27" s="1"/>
  <c r="L7" i="27" s="1"/>
  <c r="M7" i="27" s="1"/>
  <c r="N7" i="27" s="1"/>
  <c r="O7" i="27" s="1"/>
  <c r="P7" i="27" s="1"/>
  <c r="Q7" i="27" s="1"/>
  <c r="R7" i="27" s="1"/>
  <c r="S7" i="27" s="1"/>
  <c r="T7" i="27" s="1"/>
  <c r="U7" i="27" s="1"/>
  <c r="V7" i="27" s="1"/>
  <c r="W7" i="27" s="1"/>
  <c r="X7" i="27" s="1"/>
  <c r="Y7" i="27" s="1"/>
  <c r="Z7" i="27" s="1"/>
  <c r="AA7" i="27" s="1"/>
  <c r="AB7" i="27" s="1"/>
  <c r="AC7" i="27" s="1"/>
  <c r="AD7" i="27" s="1"/>
  <c r="AE7" i="27" s="1"/>
  <c r="AF7" i="27" s="1"/>
  <c r="AG7" i="27" s="1"/>
  <c r="AH7" i="27" s="1"/>
  <c r="AE24" i="24"/>
  <c r="AC24" i="24"/>
  <c r="AA24" i="24"/>
  <c r="Y24" i="24"/>
  <c r="W24" i="24"/>
  <c r="U24" i="24"/>
  <c r="S24" i="24"/>
  <c r="Q24" i="24"/>
  <c r="O24" i="24"/>
  <c r="M24" i="24"/>
  <c r="K24" i="24"/>
  <c r="I24" i="24"/>
  <c r="AF23" i="24"/>
  <c r="AG23" i="24" s="1"/>
  <c r="AH23" i="24" s="1"/>
  <c r="AD23" i="24"/>
  <c r="AB23" i="24"/>
  <c r="Z23" i="24"/>
  <c r="X23" i="24"/>
  <c r="V23" i="24"/>
  <c r="T23" i="24"/>
  <c r="R23" i="24"/>
  <c r="P23" i="24"/>
  <c r="N23" i="24"/>
  <c r="L23" i="24"/>
  <c r="J23" i="24"/>
  <c r="AF22" i="24"/>
  <c r="AG22" i="24" s="1"/>
  <c r="AH22" i="24" s="1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G21" i="24" s="1"/>
  <c r="AH21" i="24" s="1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G20" i="24" s="1"/>
  <c r="AD20" i="24"/>
  <c r="AB20" i="24"/>
  <c r="Z20" i="24"/>
  <c r="X20" i="24"/>
  <c r="V20" i="24"/>
  <c r="T20" i="24"/>
  <c r="R20" i="24"/>
  <c r="P20" i="24"/>
  <c r="N20" i="24"/>
  <c r="L20" i="24"/>
  <c r="J20" i="24"/>
  <c r="AG17" i="24"/>
  <c r="D17" i="24"/>
  <c r="E17" i="24" s="1"/>
  <c r="G17" i="24" s="1"/>
  <c r="AG16" i="24"/>
  <c r="T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G8" i="24"/>
  <c r="D8" i="24"/>
  <c r="E8" i="24" s="1"/>
  <c r="G8" i="24" s="1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X24" i="27" l="1"/>
  <c r="T24" i="24"/>
  <c r="AB24" i="27"/>
  <c r="AB28" i="27" s="1"/>
  <c r="AB29" i="27" s="1"/>
  <c r="AB24" i="28"/>
  <c r="AB28" i="28" s="1"/>
  <c r="AB29" i="28" s="1"/>
  <c r="L24" i="28"/>
  <c r="L28" i="28" s="1"/>
  <c r="L29" i="28" s="1"/>
  <c r="P24" i="28"/>
  <c r="AD24" i="27"/>
  <c r="AD28" i="27" s="1"/>
  <c r="AD29" i="27" s="1"/>
  <c r="V24" i="24"/>
  <c r="Z24" i="28"/>
  <c r="Z28" i="28" s="1"/>
  <c r="Z29" i="28" s="1"/>
  <c r="AF24" i="28"/>
  <c r="AF28" i="28" s="1"/>
  <c r="AF29" i="28" s="1"/>
  <c r="P24" i="27"/>
  <c r="AF24" i="27"/>
  <c r="AF28" i="27" s="1"/>
  <c r="AF29" i="27" s="1"/>
  <c r="Y28" i="28"/>
  <c r="Y29" i="28" s="1"/>
  <c r="T24" i="28"/>
  <c r="V24" i="28"/>
  <c r="AC28" i="27"/>
  <c r="AC29" i="27" s="1"/>
  <c r="R24" i="27"/>
  <c r="AA28" i="27"/>
  <c r="AA29" i="27" s="1"/>
  <c r="M28" i="27"/>
  <c r="M29" i="27" s="1"/>
  <c r="N24" i="24"/>
  <c r="M29" i="24"/>
  <c r="M30" i="24" s="1"/>
  <c r="J24" i="28"/>
  <c r="J28" i="28" s="1"/>
  <c r="J29" i="28" s="1"/>
  <c r="R24" i="24"/>
  <c r="AE28" i="28"/>
  <c r="AE29" i="28" s="1"/>
  <c r="O29" i="24"/>
  <c r="O30" i="24" s="1"/>
  <c r="M28" i="28"/>
  <c r="M29" i="28" s="1"/>
  <c r="P24" i="24"/>
  <c r="I29" i="24"/>
  <c r="I30" i="24" s="1"/>
  <c r="I28" i="27"/>
  <c r="I29" i="27" s="1"/>
  <c r="AE29" i="24"/>
  <c r="AE30" i="24" s="1"/>
  <c r="J24" i="24"/>
  <c r="J29" i="24" s="1"/>
  <c r="J30" i="24" s="1"/>
  <c r="K28" i="27"/>
  <c r="K29" i="27" s="1"/>
  <c r="I28" i="28"/>
  <c r="I29" i="28" s="1"/>
  <c r="O28" i="27"/>
  <c r="O29" i="27" s="1"/>
  <c r="K28" i="28"/>
  <c r="K29" i="28" s="1"/>
  <c r="Y28" i="27"/>
  <c r="Y29" i="27" s="1"/>
  <c r="N24" i="28"/>
  <c r="R24" i="28"/>
  <c r="V24" i="27"/>
  <c r="N24" i="27"/>
  <c r="O28" i="28"/>
  <c r="O29" i="28" s="1"/>
  <c r="Y29" i="24"/>
  <c r="Y30" i="24" s="1"/>
  <c r="AG20" i="27"/>
  <c r="AC28" i="28"/>
  <c r="AC29" i="28" s="1"/>
  <c r="X24" i="28"/>
  <c r="AE28" i="27"/>
  <c r="AE29" i="27" s="1"/>
  <c r="AC29" i="24"/>
  <c r="AC30" i="24" s="1"/>
  <c r="L24" i="27"/>
  <c r="L28" i="27" s="1"/>
  <c r="L29" i="27" s="1"/>
  <c r="Z24" i="27"/>
  <c r="AA29" i="24"/>
  <c r="AA30" i="24" s="1"/>
  <c r="J24" i="27"/>
  <c r="J28" i="27" s="1"/>
  <c r="J29" i="27" s="1"/>
  <c r="AD24" i="28"/>
  <c r="AD28" i="28" s="1"/>
  <c r="AD29" i="28" s="1"/>
  <c r="AG20" i="28"/>
  <c r="AH20" i="28" s="1"/>
  <c r="AH24" i="28" s="1"/>
  <c r="AA28" i="28"/>
  <c r="AA29" i="28" s="1"/>
  <c r="T24" i="27"/>
  <c r="AG19" i="27"/>
  <c r="U9" i="27"/>
  <c r="AG19" i="28"/>
  <c r="AB24" i="24"/>
  <c r="AB29" i="24" s="1"/>
  <c r="AB30" i="24" s="1"/>
  <c r="AG19" i="24"/>
  <c r="AD24" i="24"/>
  <c r="AD29" i="24" s="1"/>
  <c r="AD30" i="24" s="1"/>
  <c r="Z24" i="24"/>
  <c r="L24" i="24"/>
  <c r="L29" i="24" s="1"/>
  <c r="L30" i="24" s="1"/>
  <c r="K29" i="24"/>
  <c r="K30" i="24" s="1"/>
  <c r="X24" i="24"/>
  <c r="Q16" i="28"/>
  <c r="V16" i="28"/>
  <c r="X16" i="28"/>
  <c r="Q12" i="28"/>
  <c r="V12" i="28"/>
  <c r="S12" i="28"/>
  <c r="S9" i="28"/>
  <c r="Q9" i="28"/>
  <c r="U9" i="28"/>
  <c r="W9" i="28"/>
  <c r="X13" i="28"/>
  <c r="U13" i="28"/>
  <c r="R13" i="28"/>
  <c r="U17" i="28"/>
  <c r="S17" i="28"/>
  <c r="R17" i="28"/>
  <c r="W17" i="28"/>
  <c r="V15" i="28"/>
  <c r="S15" i="28"/>
  <c r="Q15" i="28"/>
  <c r="P11" i="28"/>
  <c r="N11" i="28"/>
  <c r="T14" i="28"/>
  <c r="T19" i="28" s="1"/>
  <c r="R14" i="28"/>
  <c r="S8" i="28"/>
  <c r="X8" i="28"/>
  <c r="U8" i="28"/>
  <c r="W8" i="28"/>
  <c r="P10" i="28"/>
  <c r="P11" i="27"/>
  <c r="N11" i="27"/>
  <c r="S8" i="27"/>
  <c r="W8" i="27"/>
  <c r="X8" i="27"/>
  <c r="U8" i="27"/>
  <c r="V12" i="27"/>
  <c r="S12" i="27"/>
  <c r="Q12" i="27"/>
  <c r="Q16" i="27"/>
  <c r="X16" i="27"/>
  <c r="V16" i="27"/>
  <c r="X13" i="27"/>
  <c r="U13" i="27"/>
  <c r="R13" i="27"/>
  <c r="Z10" i="27"/>
  <c r="P10" i="27"/>
  <c r="Q15" i="27"/>
  <c r="V15" i="27"/>
  <c r="S15" i="27"/>
  <c r="U17" i="27"/>
  <c r="S17" i="27"/>
  <c r="R17" i="27"/>
  <c r="W17" i="27"/>
  <c r="T14" i="27"/>
  <c r="R14" i="27"/>
  <c r="W9" i="27"/>
  <c r="Q9" i="27"/>
  <c r="S9" i="24"/>
  <c r="Q9" i="24"/>
  <c r="U9" i="24"/>
  <c r="W9" i="24"/>
  <c r="V15" i="24"/>
  <c r="S15" i="24"/>
  <c r="Q15" i="24"/>
  <c r="P11" i="24"/>
  <c r="N11" i="24"/>
  <c r="N19" i="24" s="1"/>
  <c r="U17" i="24"/>
  <c r="S17" i="24"/>
  <c r="R17" i="24"/>
  <c r="W17" i="24"/>
  <c r="X8" i="24"/>
  <c r="W8" i="24"/>
  <c r="U8" i="24"/>
  <c r="S8" i="24"/>
  <c r="Z10" i="24"/>
  <c r="Z19" i="24" s="1"/>
  <c r="P10" i="24"/>
  <c r="Q16" i="24"/>
  <c r="X16" i="24"/>
  <c r="V16" i="24"/>
  <c r="V12" i="24"/>
  <c r="Q12" i="24"/>
  <c r="S12" i="24"/>
  <c r="X13" i="24"/>
  <c r="U13" i="24"/>
  <c r="R13" i="24"/>
  <c r="AH20" i="24"/>
  <c r="AH24" i="24" s="1"/>
  <c r="AG24" i="24"/>
  <c r="T14" i="24"/>
  <c r="T19" i="24" s="1"/>
  <c r="R14" i="24"/>
  <c r="AF24" i="24"/>
  <c r="AF29" i="24" s="1"/>
  <c r="AF30" i="24" s="1"/>
  <c r="P19" i="24" l="1"/>
  <c r="S19" i="24"/>
  <c r="S29" i="24" s="1"/>
  <c r="S30" i="24" s="1"/>
  <c r="R19" i="24"/>
  <c r="R29" i="24" s="1"/>
  <c r="R30" i="24" s="1"/>
  <c r="U19" i="24"/>
  <c r="W19" i="24"/>
  <c r="W29" i="24" s="1"/>
  <c r="W30" i="24" s="1"/>
  <c r="X19" i="24"/>
  <c r="X29" i="24" s="1"/>
  <c r="X30" i="24" s="1"/>
  <c r="Q19" i="24"/>
  <c r="V19" i="24"/>
  <c r="V29" i="24" s="1"/>
  <c r="V30" i="24" s="1"/>
  <c r="T29" i="24"/>
  <c r="T30" i="24" s="1"/>
  <c r="T28" i="28"/>
  <c r="T29" i="28" s="1"/>
  <c r="AH14" i="27"/>
  <c r="AH14" i="28"/>
  <c r="Z29" i="24"/>
  <c r="Z30" i="24" s="1"/>
  <c r="AG24" i="28"/>
  <c r="AH12" i="27"/>
  <c r="Z28" i="27"/>
  <c r="Z29" i="27" s="1"/>
  <c r="AG24" i="27"/>
  <c r="AH20" i="27"/>
  <c r="AH24" i="27" s="1"/>
  <c r="AH14" i="24"/>
  <c r="T28" i="27"/>
  <c r="T29" i="27" s="1"/>
  <c r="W28" i="27"/>
  <c r="W29" i="27" s="1"/>
  <c r="AH16" i="27"/>
  <c r="AH17" i="28"/>
  <c r="AH12" i="28"/>
  <c r="AH15" i="28"/>
  <c r="AH12" i="24"/>
  <c r="AH15" i="24"/>
  <c r="AH16" i="28"/>
  <c r="W19" i="28"/>
  <c r="W28" i="28" s="1"/>
  <c r="W29" i="28" s="1"/>
  <c r="N19" i="28"/>
  <c r="AH11" i="28"/>
  <c r="R19" i="28"/>
  <c r="R28" i="28" s="1"/>
  <c r="R29" i="28" s="1"/>
  <c r="AH13" i="28"/>
  <c r="P19" i="28"/>
  <c r="P28" i="28" s="1"/>
  <c r="P29" i="28" s="1"/>
  <c r="AH10" i="28"/>
  <c r="Q19" i="28"/>
  <c r="Q28" i="28" s="1"/>
  <c r="Q29" i="28" s="1"/>
  <c r="AH9" i="28"/>
  <c r="U19" i="28"/>
  <c r="U28" i="28" s="1"/>
  <c r="U29" i="28" s="1"/>
  <c r="X19" i="28"/>
  <c r="X28" i="28" s="1"/>
  <c r="X29" i="28" s="1"/>
  <c r="V19" i="28"/>
  <c r="V28" i="28" s="1"/>
  <c r="V29" i="28" s="1"/>
  <c r="AH8" i="28"/>
  <c r="S19" i="28"/>
  <c r="S28" i="28" s="1"/>
  <c r="S29" i="28" s="1"/>
  <c r="R28" i="27"/>
  <c r="R29" i="27" s="1"/>
  <c r="AH13" i="27"/>
  <c r="AH8" i="27"/>
  <c r="S28" i="27"/>
  <c r="S29" i="27" s="1"/>
  <c r="AH11" i="27"/>
  <c r="AH17" i="27"/>
  <c r="Q28" i="27"/>
  <c r="Q29" i="27" s="1"/>
  <c r="AH9" i="27"/>
  <c r="V28" i="27"/>
  <c r="V29" i="27" s="1"/>
  <c r="AH15" i="27"/>
  <c r="U28" i="27"/>
  <c r="U29" i="27" s="1"/>
  <c r="P28" i="27"/>
  <c r="P29" i="27" s="1"/>
  <c r="AH10" i="27"/>
  <c r="X28" i="27"/>
  <c r="X29" i="27" s="1"/>
  <c r="AH17" i="24"/>
  <c r="AH11" i="24"/>
  <c r="AH16" i="24"/>
  <c r="P29" i="24"/>
  <c r="P30" i="24" s="1"/>
  <c r="AH10" i="24"/>
  <c r="AH13" i="24"/>
  <c r="AH8" i="24"/>
  <c r="U29" i="24"/>
  <c r="U30" i="24" s="1"/>
  <c r="AH9" i="24"/>
  <c r="Q29" i="24"/>
  <c r="Q30" i="24" s="1"/>
  <c r="N28" i="28" l="1"/>
  <c r="AH19" i="28"/>
  <c r="N28" i="27"/>
  <c r="AH19" i="27"/>
  <c r="N29" i="24"/>
  <c r="AH19" i="24"/>
  <c r="AE24" i="26"/>
  <c r="AE28" i="26" s="1"/>
  <c r="AC24" i="26"/>
  <c r="AC28" i="26" s="1"/>
  <c r="AA24" i="26"/>
  <c r="Y24" i="26"/>
  <c r="W24" i="26"/>
  <c r="U24" i="26"/>
  <c r="S24" i="26"/>
  <c r="Q24" i="26"/>
  <c r="O24" i="26"/>
  <c r="M24" i="26"/>
  <c r="K24" i="26"/>
  <c r="K28" i="26" s="1"/>
  <c r="I24" i="26"/>
  <c r="I28" i="26" s="1"/>
  <c r="AF23" i="26"/>
  <c r="AG23" i="26" s="1"/>
  <c r="AH23" i="26" s="1"/>
  <c r="AD23" i="26"/>
  <c r="AB23" i="26"/>
  <c r="Z23" i="26"/>
  <c r="X23" i="26"/>
  <c r="V23" i="26"/>
  <c r="T23" i="26"/>
  <c r="R23" i="26"/>
  <c r="P23" i="26"/>
  <c r="N23" i="26"/>
  <c r="L23" i="26"/>
  <c r="J23" i="26"/>
  <c r="AF22" i="26"/>
  <c r="AG22" i="26" s="1"/>
  <c r="AH22" i="26" s="1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G21" i="26" s="1"/>
  <c r="AH21" i="26" s="1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G20" i="26" s="1"/>
  <c r="AD20" i="26"/>
  <c r="AB20" i="26"/>
  <c r="Z20" i="26"/>
  <c r="X20" i="26"/>
  <c r="V20" i="26"/>
  <c r="T20" i="26"/>
  <c r="R20" i="26"/>
  <c r="P20" i="26"/>
  <c r="N20" i="26"/>
  <c r="L20" i="26"/>
  <c r="J20" i="26"/>
  <c r="AG17" i="26"/>
  <c r="D17" i="26"/>
  <c r="E17" i="26" s="1"/>
  <c r="G17" i="26" s="1"/>
  <c r="AG16" i="26"/>
  <c r="T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G8" i="26"/>
  <c r="D8" i="26"/>
  <c r="E8" i="26" s="1"/>
  <c r="G8" i="26" s="1"/>
  <c r="B7" i="26"/>
  <c r="C7" i="26" s="1"/>
  <c r="D7" i="26" s="1"/>
  <c r="E7" i="26" s="1"/>
  <c r="F7" i="26" s="1"/>
  <c r="G7" i="26" s="1"/>
  <c r="H7" i="26" s="1"/>
  <c r="I7" i="26" s="1"/>
  <c r="J7" i="26" s="1"/>
  <c r="K7" i="26" s="1"/>
  <c r="L7" i="26" s="1"/>
  <c r="M7" i="26" s="1"/>
  <c r="N7" i="26" s="1"/>
  <c r="O7" i="26" s="1"/>
  <c r="P7" i="26" s="1"/>
  <c r="Q7" i="26" s="1"/>
  <c r="R7" i="26" s="1"/>
  <c r="S7" i="26" s="1"/>
  <c r="T7" i="26" s="1"/>
  <c r="U7" i="26" s="1"/>
  <c r="V7" i="26" s="1"/>
  <c r="W7" i="26" s="1"/>
  <c r="X7" i="26" s="1"/>
  <c r="Y7" i="26" s="1"/>
  <c r="Z7" i="26" s="1"/>
  <c r="AA7" i="26" s="1"/>
  <c r="AB7" i="26" s="1"/>
  <c r="AC7" i="26" s="1"/>
  <c r="AD7" i="26" s="1"/>
  <c r="AE7" i="26" s="1"/>
  <c r="AF7" i="26" s="1"/>
  <c r="AG7" i="26" s="1"/>
  <c r="AH7" i="26" s="1"/>
  <c r="R24" i="26" l="1"/>
  <c r="N24" i="26"/>
  <c r="T24" i="26"/>
  <c r="AD24" i="26"/>
  <c r="AD28" i="26" s="1"/>
  <c r="AD29" i="26" s="1"/>
  <c r="Z24" i="26"/>
  <c r="X24" i="26"/>
  <c r="J24" i="26"/>
  <c r="J28" i="26" s="1"/>
  <c r="J29" i="26" s="1"/>
  <c r="P24" i="26"/>
  <c r="M28" i="26"/>
  <c r="M29" i="26" s="1"/>
  <c r="AA28" i="26"/>
  <c r="AA29" i="26" s="1"/>
  <c r="T14" i="26"/>
  <c r="T19" i="26" s="1"/>
  <c r="R14" i="26"/>
  <c r="AH20" i="26"/>
  <c r="AH24" i="26" s="1"/>
  <c r="AG24" i="26"/>
  <c r="AE29" i="26"/>
  <c r="L24" i="26"/>
  <c r="L28" i="26" s="1"/>
  <c r="L29" i="26" s="1"/>
  <c r="O28" i="26"/>
  <c r="O29" i="26" s="1"/>
  <c r="Y28" i="26"/>
  <c r="Y29" i="26" s="1"/>
  <c r="N29" i="28"/>
  <c r="AH28" i="28"/>
  <c r="N29" i="27"/>
  <c r="AH28" i="27"/>
  <c r="N30" i="24"/>
  <c r="AH29" i="24"/>
  <c r="AF24" i="26"/>
  <c r="AF28" i="26" s="1"/>
  <c r="K29" i="26"/>
  <c r="I29" i="26"/>
  <c r="AC29" i="26"/>
  <c r="V24" i="26"/>
  <c r="AB24" i="26"/>
  <c r="AG19" i="26"/>
  <c r="Q12" i="26"/>
  <c r="V12" i="26"/>
  <c r="S12" i="26"/>
  <c r="S8" i="26"/>
  <c r="X8" i="26"/>
  <c r="W8" i="26"/>
  <c r="U8" i="26"/>
  <c r="V16" i="26"/>
  <c r="X16" i="26"/>
  <c r="Q16" i="26"/>
  <c r="U9" i="26"/>
  <c r="W9" i="26"/>
  <c r="S9" i="26"/>
  <c r="Q9" i="26"/>
  <c r="Z10" i="26"/>
  <c r="Z19" i="26" s="1"/>
  <c r="P10" i="26"/>
  <c r="X13" i="26"/>
  <c r="U13" i="26"/>
  <c r="R13" i="26"/>
  <c r="W17" i="26"/>
  <c r="R17" i="26"/>
  <c r="U17" i="26"/>
  <c r="S17" i="26"/>
  <c r="P11" i="26"/>
  <c r="N11" i="26"/>
  <c r="N19" i="26" s="1"/>
  <c r="V15" i="26"/>
  <c r="S15" i="26"/>
  <c r="Q15" i="26"/>
  <c r="AH15" i="26" l="1"/>
  <c r="P19" i="26"/>
  <c r="S19" i="26"/>
  <c r="R19" i="26"/>
  <c r="W19" i="26"/>
  <c r="X19" i="26"/>
  <c r="U19" i="26"/>
  <c r="AH14" i="26"/>
  <c r="Q19" i="26"/>
  <c r="Q28" i="26" s="1"/>
  <c r="Q29" i="26" s="1"/>
  <c r="V19" i="26"/>
  <c r="Z28" i="26"/>
  <c r="Z29" i="26" s="1"/>
  <c r="T28" i="26"/>
  <c r="T29" i="26" s="1"/>
  <c r="AB28" i="26"/>
  <c r="AB29" i="26" s="1"/>
  <c r="AF29" i="26"/>
  <c r="AH17" i="26"/>
  <c r="AH8" i="26"/>
  <c r="N28" i="26"/>
  <c r="AH11" i="26"/>
  <c r="AH9" i="26"/>
  <c r="AH12" i="26"/>
  <c r="AH13" i="26"/>
  <c r="AH10" i="26"/>
  <c r="AH16" i="26"/>
  <c r="S28" i="26" l="1"/>
  <c r="S29" i="26" s="1"/>
  <c r="U28" i="26"/>
  <c r="U29" i="26" s="1"/>
  <c r="R28" i="26"/>
  <c r="R29" i="26" s="1"/>
  <c r="X28" i="26"/>
  <c r="X29" i="26" s="1"/>
  <c r="P28" i="26"/>
  <c r="P29" i="26" s="1"/>
  <c r="W28" i="26"/>
  <c r="W29" i="26" s="1"/>
  <c r="V28" i="26"/>
  <c r="V29" i="26" s="1"/>
  <c r="AH19" i="26"/>
  <c r="N29" i="26" l="1"/>
  <c r="AH28" i="26"/>
</calcChain>
</file>

<file path=xl/sharedStrings.xml><?xml version="1.0" encoding="utf-8"?>
<sst xmlns="http://schemas.openxmlformats.org/spreadsheetml/2006/main" count="297" uniqueCount="54">
  <si>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</si>
  <si>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</si>
  <si>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</si>
  <si>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</si>
  <si>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</si>
  <si>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</si>
  <si>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</si>
  <si>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</si>
  <si>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</si>
  <si>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</si>
  <si>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</si>
  <si>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</si>
  <si>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</si>
  <si>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</si>
  <si>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</si>
  <si>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</si>
  <si>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</si>
  <si>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</si>
  <si>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</si>
  <si>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</si>
  <si>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</si>
  <si>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</si>
  <si>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</si>
  <si>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</si>
  <si>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</si>
  <si>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</si>
  <si>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II  ზონა</t>
    </r>
    <r>
      <rPr>
        <sz val="12"/>
        <color theme="1"/>
        <rFont val="Sylfaen"/>
        <family val="1"/>
      </rPr>
      <t>, ქვეზონა-საგარჯო,უმთავრესად მთისწინა ფერდობები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</si>
  <si>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</si>
  <si>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</si>
  <si>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</si>
  <si>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</si>
  <si>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</si>
  <si>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</si>
  <si>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</si>
  <si>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</si>
  <si>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</si>
  <si>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</si>
  <si>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</si>
  <si>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</si>
  <si>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</si>
  <si>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</si>
  <si>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</si>
  <si>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</si>
  <si>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</si>
  <si>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</si>
  <si>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</si>
  <si>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ქვემო სამგორი (ქვემო სამგორის 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</si>
  <si>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</si>
  <si>
    <r>
      <t xml:space="preserve">ტბორის 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</si>
  <si>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</si>
  <si>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</si>
  <si>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SHUT DOWN</t>
  </si>
  <si>
    <t>ესხებათ პირველი კატეგორიის დეფიციტი</t>
  </si>
  <si>
    <t>წმო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</si>
</sst>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7" fillId="5" borderId="12" xfId="0" applyNumberFormat="1" applyFont="1" applyFill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44" xfId="0" applyBorder="1"/>
    <xf numFmtId="0" fontId="0" fillId="0" borderId="3" xfId="0" applyBorder="1"/>
    <xf numFmtId="0" fontId="1" fillId="2" borderId="3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2" fontId="3" fillId="0" borderId="37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7" fillId="0" borderId="3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448A-ED85-4C5B-B0CA-B313E450A30C}">
  <sheetPr>
    <tabColor rgb="FF00B050"/>
    <pageSetUpPr fitToPage="1"/>
  </sheetPr>
  <dimension ref="A1:AH29"/>
  <sheetViews>
    <sheetView view="pageBreakPreview" topLeftCell="A4" zoomScale="60" zoomScaleNormal="90" workbookViewId="0">
      <selection activeCell="I19" sqref="I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1.140625" style="2" bestFit="1" customWidth="1"/>
    <col min="11" max="12" width="12.5703125" style="2" bestFit="1" customWidth="1"/>
    <col min="13" max="16" width="12.5703125" style="1" bestFit="1" customWidth="1"/>
    <col min="17" max="17" width="16.5703125" style="1" bestFit="1" customWidth="1"/>
    <col min="18" max="18" width="14.7109375" style="1" bestFit="1" customWidth="1"/>
    <col min="19" max="19" width="15.85546875" style="1" bestFit="1" customWidth="1"/>
    <col min="20" max="20" width="12.5703125" style="1" bestFit="1" customWidth="1"/>
    <col min="21" max="21" width="15.85546875" style="1" bestFit="1" customWidth="1"/>
    <col min="22" max="22" width="15.42578125" style="1" bestFit="1" customWidth="1"/>
    <col min="23" max="23" width="16.5703125" style="1" bestFit="1" customWidth="1"/>
    <col min="24" max="24" width="15.42578125" style="1" bestFit="1" customWidth="1"/>
    <col min="25" max="26" width="12" style="1" bestFit="1" customWidth="1"/>
    <col min="27" max="32" width="12.5703125" style="1" bestFit="1" customWidth="1"/>
    <col min="33" max="33" width="18.28515625" style="2" customWidth="1"/>
    <col min="34" max="34" width="18.28515625" style="2" bestFit="1" customWidth="1"/>
    <col min="35" max="16384" width="9.140625" style="1"/>
  </cols>
  <sheetData>
    <row r="1" spans="1:34" ht="48" customHeight="1" thickBot="1" x14ac:dyDescent="0.4">
      <c r="A1" s="110" t="s">
        <v>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34" ht="25.5" customHeight="1" x14ac:dyDescent="0.35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3"/>
    </row>
    <row r="3" spans="1:34" ht="25.5" customHeigh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6"/>
    </row>
    <row r="4" spans="1:34" ht="25.5" customHeight="1" thickBot="1" x14ac:dyDescent="0.3">
      <c r="A4" s="117" t="s">
        <v>26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9"/>
    </row>
    <row r="5" spans="1:34" ht="65.25" customHeight="1" thickBot="1" x14ac:dyDescent="0.3">
      <c r="A5" s="120" t="s">
        <v>1</v>
      </c>
      <c r="B5" s="122" t="s">
        <v>2</v>
      </c>
      <c r="C5" s="122" t="s">
        <v>3</v>
      </c>
      <c r="D5" s="124" t="s">
        <v>27</v>
      </c>
      <c r="E5" s="124" t="s">
        <v>28</v>
      </c>
      <c r="F5" s="124" t="s">
        <v>29</v>
      </c>
      <c r="G5" s="124" t="s">
        <v>30</v>
      </c>
      <c r="H5" s="124" t="s">
        <v>39</v>
      </c>
      <c r="I5" s="126" t="s">
        <v>41</v>
      </c>
      <c r="J5" s="127"/>
      <c r="K5" s="126" t="s">
        <v>40</v>
      </c>
      <c r="L5" s="128"/>
      <c r="M5" s="106" t="s">
        <v>4</v>
      </c>
      <c r="N5" s="107"/>
      <c r="O5" s="106" t="s">
        <v>5</v>
      </c>
      <c r="P5" s="107"/>
      <c r="Q5" s="106" t="s">
        <v>6</v>
      </c>
      <c r="R5" s="107"/>
      <c r="S5" s="106" t="s">
        <v>7</v>
      </c>
      <c r="T5" s="107"/>
      <c r="U5" s="106" t="s">
        <v>8</v>
      </c>
      <c r="V5" s="107"/>
      <c r="W5" s="106" t="s">
        <v>9</v>
      </c>
      <c r="X5" s="107"/>
      <c r="Y5" s="106" t="s">
        <v>10</v>
      </c>
      <c r="Z5" s="107"/>
      <c r="AA5" s="106" t="s">
        <v>11</v>
      </c>
      <c r="AB5" s="107"/>
      <c r="AC5" s="106" t="s">
        <v>42</v>
      </c>
      <c r="AD5" s="107"/>
      <c r="AE5" s="106" t="s">
        <v>12</v>
      </c>
      <c r="AF5" s="107"/>
      <c r="AG5" s="108" t="s">
        <v>43</v>
      </c>
      <c r="AH5" s="109"/>
    </row>
    <row r="6" spans="1:34" ht="30.75" thickBot="1" x14ac:dyDescent="0.3">
      <c r="A6" s="121"/>
      <c r="B6" s="123"/>
      <c r="C6" s="123"/>
      <c r="D6" s="123"/>
      <c r="E6" s="123"/>
      <c r="F6" s="125"/>
      <c r="G6" s="123"/>
      <c r="H6" s="125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0" t="s">
        <v>44</v>
      </c>
      <c r="AH6" s="50" t="s">
        <v>45</v>
      </c>
    </row>
    <row r="7" spans="1:34" ht="15.75" thickBot="1" x14ac:dyDescent="0.3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25">
      <c r="A8" s="43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>
        <v>2371.81</v>
      </c>
      <c r="G8" s="33">
        <f>E8*F8</f>
        <v>2260.1738811728392</v>
      </c>
      <c r="H8" s="81">
        <v>4</v>
      </c>
      <c r="I8" s="34"/>
      <c r="J8" s="35"/>
      <c r="K8" s="34"/>
      <c r="L8" s="35"/>
      <c r="M8" s="38"/>
      <c r="N8" s="36"/>
      <c r="O8" s="96"/>
      <c r="P8" s="36"/>
      <c r="Q8" s="38"/>
      <c r="R8" s="36"/>
      <c r="S8" s="61">
        <f>G8*15*84.6</f>
        <v>2868160.6552083325</v>
      </c>
      <c r="T8" s="36"/>
      <c r="U8" s="37">
        <f>G8*15*86.4</f>
        <v>2929185.3499999996</v>
      </c>
      <c r="V8" s="36"/>
      <c r="W8" s="37">
        <f>G8*15*86.4</f>
        <v>2929185.3499999996</v>
      </c>
      <c r="X8" s="39">
        <f>G8*16*86.4</f>
        <v>3124464.3733333331</v>
      </c>
      <c r="Y8" s="38"/>
      <c r="Z8" s="36"/>
      <c r="AA8" s="41"/>
      <c r="AB8" s="40"/>
      <c r="AC8" s="41"/>
      <c r="AD8" s="40"/>
      <c r="AE8" s="41"/>
      <c r="AF8" s="40"/>
      <c r="AG8" s="56">
        <f>F8*H8</f>
        <v>9487.24</v>
      </c>
      <c r="AH8" s="51">
        <f>I8+J8+K8+L8+M8+N8+O8+P8+Q8+R8+S8+T8+U8+V8+W8+X8+Y8+Z8+AA8+AB8+AC8+AD8+AE8+AF8</f>
        <v>11850995.728541665</v>
      </c>
    </row>
    <row r="9" spans="1:34" ht="34.5" customHeight="1" x14ac:dyDescent="0.25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221.2</v>
      </c>
      <c r="G9" s="20">
        <f t="shared" ref="G9:G17" si="3">E9*F9</f>
        <v>210.78858024691357</v>
      </c>
      <c r="H9" s="82">
        <v>4</v>
      </c>
      <c r="I9" s="3"/>
      <c r="J9" s="4"/>
      <c r="K9" s="3"/>
      <c r="L9" s="4"/>
      <c r="M9" s="16"/>
      <c r="N9" s="17"/>
      <c r="O9" s="97"/>
      <c r="P9" s="17"/>
      <c r="Q9" s="15">
        <f>G9*15*86.4</f>
        <v>273182</v>
      </c>
      <c r="R9" s="17"/>
      <c r="S9" s="15">
        <f>G9*15*86.4</f>
        <v>273182</v>
      </c>
      <c r="T9" s="17"/>
      <c r="U9" s="15">
        <f>G9*15*86.4</f>
        <v>273182</v>
      </c>
      <c r="V9" s="17"/>
      <c r="W9" s="15">
        <f>G9*15*86.4</f>
        <v>273182</v>
      </c>
      <c r="X9" s="17"/>
      <c r="Y9" s="16"/>
      <c r="Z9" s="17"/>
      <c r="AA9" s="12"/>
      <c r="AB9" s="13"/>
      <c r="AC9" s="12"/>
      <c r="AD9" s="13"/>
      <c r="AE9" s="12"/>
      <c r="AF9" s="13"/>
      <c r="AG9" s="18">
        <f>F9*H9</f>
        <v>884.8</v>
      </c>
      <c r="AH9" s="52">
        <f>I9+J9+K9+L9+M9+N9+O9+P9+Q9+R9+S9+T9+U9+V9+W9+X9+Y9+Z9+AA9+AB9+AC9+AD9+AE9+AF9</f>
        <v>1092728</v>
      </c>
    </row>
    <row r="10" spans="1:34" ht="34.5" customHeight="1" x14ac:dyDescent="0.25">
      <c r="A10" s="30">
        <f t="shared" ref="A10:A29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82">
        <v>2</v>
      </c>
      <c r="I10" s="3"/>
      <c r="J10" s="4"/>
      <c r="K10" s="3"/>
      <c r="L10" s="4"/>
      <c r="M10" s="16"/>
      <c r="N10" s="17"/>
      <c r="O10" s="97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4">
        <f>G10*16*86.4</f>
        <v>0</v>
      </c>
      <c r="AA10" s="12"/>
      <c r="AB10" s="13"/>
      <c r="AC10" s="12"/>
      <c r="AD10" s="13"/>
      <c r="AE10" s="12"/>
      <c r="AF10" s="13"/>
      <c r="AG10" s="18">
        <f t="shared" ref="AG10:AG16" si="5">F10*H10</f>
        <v>0</v>
      </c>
      <c r="AH10" s="52">
        <f t="shared" ref="AH10:AH17" si="6">I10+J10+K10+L10+M10+N10+O10+P10+Q10+R10+S10+T10+U10+V10+W10+X10+Y10+Z10+AA10+AB10+AC10+AD10+AE10+AF10</f>
        <v>0</v>
      </c>
    </row>
    <row r="11" spans="1:34" ht="34.5" customHeight="1" x14ac:dyDescent="0.25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/>
      <c r="G11" s="20">
        <f t="shared" si="3"/>
        <v>0</v>
      </c>
      <c r="H11" s="82">
        <v>2</v>
      </c>
      <c r="I11" s="3"/>
      <c r="J11" s="4"/>
      <c r="K11" s="3"/>
      <c r="L11" s="4"/>
      <c r="M11" s="16"/>
      <c r="N11" s="14">
        <f>G11*15*86.4</f>
        <v>0</v>
      </c>
      <c r="O11" s="97"/>
      <c r="P11" s="14">
        <f>G11*16*86.4</f>
        <v>0</v>
      </c>
      <c r="Q11" s="16"/>
      <c r="R11" s="17"/>
      <c r="S11" s="16"/>
      <c r="T11" s="17"/>
      <c r="U11" s="16"/>
      <c r="V11" s="17"/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0</v>
      </c>
      <c r="AH11" s="52">
        <f t="shared" si="6"/>
        <v>0</v>
      </c>
    </row>
    <row r="12" spans="1:34" ht="34.5" customHeight="1" x14ac:dyDescent="0.25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1719.18</v>
      </c>
      <c r="G12" s="20">
        <f t="shared" si="3"/>
        <v>1871.7306944444445</v>
      </c>
      <c r="H12" s="82">
        <v>3</v>
      </c>
      <c r="I12" s="3"/>
      <c r="J12" s="4"/>
      <c r="K12" s="3"/>
      <c r="L12" s="4"/>
      <c r="M12" s="16"/>
      <c r="N12" s="17"/>
      <c r="O12" s="97"/>
      <c r="P12" s="17"/>
      <c r="Q12" s="15">
        <f>G12*15*86.4</f>
        <v>2425762.9800000004</v>
      </c>
      <c r="R12" s="17"/>
      <c r="S12" s="15">
        <f>G12*15*86.4</f>
        <v>2425762.9800000004</v>
      </c>
      <c r="T12" s="17"/>
      <c r="U12" s="16"/>
      <c r="V12" s="14">
        <f>G12*16*86.4</f>
        <v>2587480.5120000001</v>
      </c>
      <c r="W12" s="16"/>
      <c r="X12" s="17"/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5157.54</v>
      </c>
      <c r="AH12" s="52">
        <f t="shared" si="6"/>
        <v>7439006.472000001</v>
      </c>
    </row>
    <row r="13" spans="1:34" ht="34.5" customHeight="1" x14ac:dyDescent="0.25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106.46</v>
      </c>
      <c r="G13" s="20">
        <f t="shared" si="3"/>
        <v>101.44915123456789</v>
      </c>
      <c r="H13" s="82">
        <v>3</v>
      </c>
      <c r="I13" s="3"/>
      <c r="J13" s="4"/>
      <c r="K13" s="3"/>
      <c r="L13" s="4"/>
      <c r="M13" s="16"/>
      <c r="N13" s="17"/>
      <c r="O13" s="97"/>
      <c r="P13" s="17"/>
      <c r="Q13" s="16"/>
      <c r="R13" s="14">
        <f>G13*16*86.4</f>
        <v>140243.30666666667</v>
      </c>
      <c r="S13" s="16"/>
      <c r="T13" s="17"/>
      <c r="U13" s="15">
        <f>G13*15*86.4</f>
        <v>131478.1</v>
      </c>
      <c r="V13" s="17"/>
      <c r="W13" s="16"/>
      <c r="X13" s="14">
        <f>G13*16*86.4</f>
        <v>140243.30666666667</v>
      </c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319.38</v>
      </c>
      <c r="AH13" s="52">
        <f t="shared" si="6"/>
        <v>411964.71333333338</v>
      </c>
    </row>
    <row r="14" spans="1:34" ht="34.5" customHeight="1" x14ac:dyDescent="0.25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82">
        <v>2</v>
      </c>
      <c r="I14" s="3"/>
      <c r="J14" s="4"/>
      <c r="K14" s="3"/>
      <c r="L14" s="4"/>
      <c r="M14" s="16"/>
      <c r="N14" s="17"/>
      <c r="O14" s="97"/>
      <c r="P14" s="17"/>
      <c r="Q14" s="16"/>
      <c r="R14" s="14">
        <f>G14*15*86.4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8.14</v>
      </c>
      <c r="G15" s="20">
        <f t="shared" si="3"/>
        <v>8.8622993827160492</v>
      </c>
      <c r="H15" s="82">
        <v>3</v>
      </c>
      <c r="I15" s="3"/>
      <c r="J15" s="4"/>
      <c r="K15" s="3"/>
      <c r="L15" s="4"/>
      <c r="M15" s="16"/>
      <c r="N15" s="17"/>
      <c r="O15" s="97"/>
      <c r="P15" s="17"/>
      <c r="Q15" s="15">
        <f>G15*15*86.4</f>
        <v>11485.539999999999</v>
      </c>
      <c r="R15" s="17"/>
      <c r="S15" s="15">
        <f>G15*15*86.4</f>
        <v>11485.539999999999</v>
      </c>
      <c r="T15" s="17"/>
      <c r="U15" s="16"/>
      <c r="V15" s="14">
        <f>G15*16*86.4</f>
        <v>12251.242666666667</v>
      </c>
      <c r="W15" s="16"/>
      <c r="X15" s="17"/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24.42</v>
      </c>
      <c r="AH15" s="52">
        <f t="shared" si="6"/>
        <v>35222.322666666667</v>
      </c>
    </row>
    <row r="16" spans="1:34" ht="34.5" customHeight="1" x14ac:dyDescent="0.25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45.47</v>
      </c>
      <c r="G16" s="20">
        <f t="shared" si="3"/>
        <v>49.504760802469136</v>
      </c>
      <c r="H16" s="82">
        <v>4</v>
      </c>
      <c r="I16" s="3"/>
      <c r="J16" s="4"/>
      <c r="K16" s="3"/>
      <c r="L16" s="4"/>
      <c r="M16" s="16"/>
      <c r="N16" s="17"/>
      <c r="O16" s="97"/>
      <c r="P16" s="17"/>
      <c r="Q16" s="15">
        <f>G16*15*86.4</f>
        <v>64158.170000000006</v>
      </c>
      <c r="R16" s="17"/>
      <c r="S16" s="16"/>
      <c r="T16" s="14">
        <f>G1521*86.4</f>
        <v>0</v>
      </c>
      <c r="U16" s="16"/>
      <c r="V16" s="14">
        <f>G16*16*86.4</f>
        <v>68435.381333333338</v>
      </c>
      <c r="W16" s="16"/>
      <c r="X16" s="14">
        <f>G16*16*86.4</f>
        <v>68435.381333333338</v>
      </c>
      <c r="Y16" s="16"/>
      <c r="Z16" s="17"/>
      <c r="AA16" s="12"/>
      <c r="AB16" s="13"/>
      <c r="AC16" s="12"/>
      <c r="AD16" s="13"/>
      <c r="AE16" s="12"/>
      <c r="AF16" s="13"/>
      <c r="AG16" s="18">
        <f t="shared" si="5"/>
        <v>181.88</v>
      </c>
      <c r="AH16" s="52">
        <f t="shared" si="6"/>
        <v>201028.93266666669</v>
      </c>
    </row>
    <row r="17" spans="1:34" ht="34.5" customHeight="1" thickBot="1" x14ac:dyDescent="0.3">
      <c r="A17" s="30">
        <f t="shared" si="4"/>
        <v>10</v>
      </c>
      <c r="B17" s="29" t="s">
        <v>25</v>
      </c>
      <c r="C17" s="65">
        <v>1411</v>
      </c>
      <c r="D17" s="65">
        <f t="shared" si="1"/>
        <v>16.331018518518519</v>
      </c>
      <c r="E17" s="65">
        <f t="shared" si="2"/>
        <v>1.0887345679012346</v>
      </c>
      <c r="F17" s="65">
        <v>196.5</v>
      </c>
      <c r="G17" s="65">
        <f t="shared" si="3"/>
        <v>213.93634259259258</v>
      </c>
      <c r="H17" s="83">
        <v>4</v>
      </c>
      <c r="I17" s="68"/>
      <c r="J17" s="67"/>
      <c r="K17" s="68"/>
      <c r="L17" s="67"/>
      <c r="M17" s="69"/>
      <c r="N17" s="70"/>
      <c r="O17" s="98"/>
      <c r="P17" s="70"/>
      <c r="Q17" s="69"/>
      <c r="R17" s="71">
        <f>G17*16*86.4</f>
        <v>295745.59999999998</v>
      </c>
      <c r="S17" s="72">
        <f>G17*15*86.4</f>
        <v>277261.5</v>
      </c>
      <c r="T17" s="70"/>
      <c r="U17" s="72">
        <f>G17*15*86.4</f>
        <v>277261.5</v>
      </c>
      <c r="V17" s="70"/>
      <c r="W17" s="72">
        <f>G17*15*86.4</f>
        <v>277261.5</v>
      </c>
      <c r="X17" s="70"/>
      <c r="Y17" s="69"/>
      <c r="Z17" s="70"/>
      <c r="AA17" s="48"/>
      <c r="AB17" s="49"/>
      <c r="AC17" s="48"/>
      <c r="AD17" s="49"/>
      <c r="AE17" s="48"/>
      <c r="AF17" s="49"/>
      <c r="AG17" s="57">
        <f>F17*H17</f>
        <v>786</v>
      </c>
      <c r="AH17" s="53">
        <f t="shared" si="6"/>
        <v>1127530.1000000001</v>
      </c>
    </row>
    <row r="18" spans="1:34" ht="34.5" customHeight="1" x14ac:dyDescent="0.25">
      <c r="A18" s="30">
        <f t="shared" si="4"/>
        <v>11</v>
      </c>
      <c r="B18" s="64" t="s">
        <v>51</v>
      </c>
      <c r="C18" s="22"/>
      <c r="D18" s="22"/>
      <c r="E18" s="22"/>
      <c r="F18" s="22"/>
      <c r="G18" s="22"/>
      <c r="H18" s="78"/>
      <c r="I18" s="73"/>
      <c r="J18" s="73"/>
      <c r="K18" s="73"/>
      <c r="L18" s="73"/>
      <c r="M18" s="73"/>
      <c r="N18" s="74"/>
      <c r="O18" s="99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3"/>
      <c r="AB18" s="73"/>
      <c r="AC18" s="73"/>
      <c r="AD18" s="73"/>
      <c r="AE18" s="73"/>
      <c r="AF18" s="73"/>
      <c r="AG18" s="62"/>
      <c r="AH18" s="63"/>
    </row>
    <row r="19" spans="1:34" ht="38.25" customHeight="1" x14ac:dyDescent="0.25">
      <c r="A19" s="30">
        <f t="shared" si="4"/>
        <v>12</v>
      </c>
      <c r="B19" s="46" t="s">
        <v>31</v>
      </c>
      <c r="C19" s="44"/>
      <c r="D19" s="44"/>
      <c r="E19" s="44"/>
      <c r="F19" s="44"/>
      <c r="G19" s="45"/>
      <c r="H19" s="84"/>
      <c r="I19" s="55">
        <f>I8+I9+I10+I11+I12+I13+I14+I15+I16+I17+I25+I26+I27</f>
        <v>1375</v>
      </c>
      <c r="J19" s="93">
        <f t="shared" ref="J19:AF19" si="7">J8+J9+J10+J11+J12+J13+J14+J15+J16+J17+J25+J26+J27</f>
        <v>1375</v>
      </c>
      <c r="K19" s="55">
        <f t="shared" si="7"/>
        <v>12875</v>
      </c>
      <c r="L19" s="93">
        <f t="shared" si="7"/>
        <v>12875</v>
      </c>
      <c r="M19" s="55">
        <f t="shared" si="7"/>
        <v>13375</v>
      </c>
      <c r="N19" s="93">
        <f t="shared" si="7"/>
        <v>13375</v>
      </c>
      <c r="O19" s="87">
        <f t="shared" si="7"/>
        <v>12875</v>
      </c>
      <c r="P19" s="55">
        <f t="shared" si="7"/>
        <v>12875</v>
      </c>
      <c r="Q19" s="55">
        <f t="shared" si="7"/>
        <v>2787463.6900000004</v>
      </c>
      <c r="R19" s="55">
        <f t="shared" si="7"/>
        <v>448863.90666666662</v>
      </c>
      <c r="S19" s="55">
        <f t="shared" si="7"/>
        <v>5872994.6752083329</v>
      </c>
      <c r="T19" s="55">
        <f t="shared" si="7"/>
        <v>17142</v>
      </c>
      <c r="U19" s="55">
        <f t="shared" si="7"/>
        <v>3629840.9499999997</v>
      </c>
      <c r="V19" s="55">
        <f t="shared" si="7"/>
        <v>2686901.1360000004</v>
      </c>
      <c r="W19" s="55">
        <f t="shared" si="7"/>
        <v>3498937.8499999996</v>
      </c>
      <c r="X19" s="55">
        <f t="shared" si="7"/>
        <v>3352452.0613333331</v>
      </c>
      <c r="Y19" s="55">
        <f t="shared" si="7"/>
        <v>15542</v>
      </c>
      <c r="Z19" s="55">
        <f t="shared" si="7"/>
        <v>15542</v>
      </c>
      <c r="AA19" s="55">
        <f t="shared" si="7"/>
        <v>12875</v>
      </c>
      <c r="AB19" s="55">
        <f t="shared" si="7"/>
        <v>12875</v>
      </c>
      <c r="AC19" s="55">
        <f t="shared" si="7"/>
        <v>12875</v>
      </c>
      <c r="AD19" s="55">
        <f t="shared" si="7"/>
        <v>12875</v>
      </c>
      <c r="AE19" s="55">
        <f t="shared" si="7"/>
        <v>12875</v>
      </c>
      <c r="AF19" s="55">
        <f t="shared" si="7"/>
        <v>12875</v>
      </c>
      <c r="AG19" s="55">
        <f>AG8+AG9+AG10+AG11+AG12+AG13+AG14+AG15+AG16+AG17</f>
        <v>16841.259999999995</v>
      </c>
      <c r="AH19" s="54">
        <f>I19+J19+K19+L19+M19+N19+O19+P19+Q19+R19+S19+T19+U19+V19+W19+X19+Y19+Z19+AA19+AB19+AC19+AD19+AE19+AF19</f>
        <v>22483930.269208331</v>
      </c>
    </row>
    <row r="20" spans="1:34" ht="38.25" customHeight="1" x14ac:dyDescent="0.25">
      <c r="A20" s="30">
        <f t="shared" si="4"/>
        <v>13</v>
      </c>
      <c r="B20" s="28" t="s">
        <v>32</v>
      </c>
      <c r="C20" s="22"/>
      <c r="D20" s="22"/>
      <c r="E20" s="22"/>
      <c r="F20" s="22"/>
      <c r="G20" s="22"/>
      <c r="H20" s="78"/>
      <c r="I20" s="9">
        <v>0.9</v>
      </c>
      <c r="J20" s="10">
        <f>I20</f>
        <v>0.9</v>
      </c>
      <c r="K20" s="9">
        <v>0.9</v>
      </c>
      <c r="L20" s="10">
        <f t="shared" ref="L20:L23" si="8">K20</f>
        <v>0.9</v>
      </c>
      <c r="M20" s="9">
        <v>0.9</v>
      </c>
      <c r="N20" s="10">
        <f t="shared" ref="N20:N23" si="9">M20</f>
        <v>0.9</v>
      </c>
      <c r="O20" s="88">
        <v>0.9</v>
      </c>
      <c r="P20" s="10">
        <f t="shared" ref="P20:P23" si="10">O20</f>
        <v>0.9</v>
      </c>
      <c r="Q20" s="9">
        <v>0.9</v>
      </c>
      <c r="R20" s="10">
        <f t="shared" ref="R20:R23" si="11">Q20</f>
        <v>0.9</v>
      </c>
      <c r="S20" s="9">
        <v>0.9</v>
      </c>
      <c r="T20" s="10">
        <f t="shared" ref="T20:T23" si="12">S20</f>
        <v>0.9</v>
      </c>
      <c r="U20" s="9">
        <v>0.9</v>
      </c>
      <c r="V20" s="10">
        <f t="shared" ref="V20:V23" si="13">U20</f>
        <v>0.9</v>
      </c>
      <c r="W20" s="9">
        <v>0.9</v>
      </c>
      <c r="X20" s="10">
        <f t="shared" ref="X20:X23" si="14">W20</f>
        <v>0.9</v>
      </c>
      <c r="Y20" s="9">
        <v>0.9</v>
      </c>
      <c r="Z20" s="10">
        <f t="shared" ref="Z20:Z23" si="15">Y20</f>
        <v>0.9</v>
      </c>
      <c r="AA20" s="9">
        <v>0.9</v>
      </c>
      <c r="AB20" s="10">
        <f t="shared" ref="AB20:AB23" si="16">AA20</f>
        <v>0.9</v>
      </c>
      <c r="AC20" s="9">
        <v>0.9</v>
      </c>
      <c r="AD20" s="10">
        <f t="shared" ref="AD20:AD23" si="17">AC20</f>
        <v>0.9</v>
      </c>
      <c r="AE20" s="9">
        <v>0.9</v>
      </c>
      <c r="AF20" s="10">
        <f t="shared" ref="AF20:AF23" si="18">AE20</f>
        <v>0.9</v>
      </c>
      <c r="AG20" s="10">
        <f t="shared" ref="AG20:AG23" si="19">AF20</f>
        <v>0.9</v>
      </c>
      <c r="AH20" s="10">
        <f t="shared" ref="AH20:AH23" si="20">AG20</f>
        <v>0.9</v>
      </c>
    </row>
    <row r="21" spans="1:34" ht="38.25" customHeight="1" x14ac:dyDescent="0.25">
      <c r="A21" s="30">
        <f t="shared" si="4"/>
        <v>14</v>
      </c>
      <c r="B21" s="28" t="s">
        <v>33</v>
      </c>
      <c r="C21" s="21"/>
      <c r="D21" s="21"/>
      <c r="E21" s="21"/>
      <c r="F21" s="21"/>
      <c r="G21" s="24"/>
      <c r="H21" s="85"/>
      <c r="I21" s="58">
        <v>0.9</v>
      </c>
      <c r="J21" s="59">
        <f>I21</f>
        <v>0.9</v>
      </c>
      <c r="K21" s="58">
        <v>0.9</v>
      </c>
      <c r="L21" s="59">
        <f t="shared" si="8"/>
        <v>0.9</v>
      </c>
      <c r="M21" s="58">
        <v>0.9</v>
      </c>
      <c r="N21" s="59">
        <f t="shared" si="9"/>
        <v>0.9</v>
      </c>
      <c r="O21" s="89">
        <v>0.9</v>
      </c>
      <c r="P21" s="59">
        <f t="shared" si="10"/>
        <v>0.9</v>
      </c>
      <c r="Q21" s="58">
        <v>0.9</v>
      </c>
      <c r="R21" s="59">
        <f t="shared" si="11"/>
        <v>0.9</v>
      </c>
      <c r="S21" s="58">
        <v>0.9</v>
      </c>
      <c r="T21" s="59">
        <f t="shared" si="12"/>
        <v>0.9</v>
      </c>
      <c r="U21" s="58">
        <v>0.9</v>
      </c>
      <c r="V21" s="59">
        <f t="shared" si="13"/>
        <v>0.9</v>
      </c>
      <c r="W21" s="58">
        <v>0.9</v>
      </c>
      <c r="X21" s="59">
        <f t="shared" si="14"/>
        <v>0.9</v>
      </c>
      <c r="Y21" s="58">
        <v>0.9</v>
      </c>
      <c r="Z21" s="59">
        <f t="shared" si="15"/>
        <v>0.9</v>
      </c>
      <c r="AA21" s="58">
        <v>0.9</v>
      </c>
      <c r="AB21" s="59">
        <f t="shared" si="16"/>
        <v>0.9</v>
      </c>
      <c r="AC21" s="58">
        <v>0.9</v>
      </c>
      <c r="AD21" s="59">
        <f t="shared" si="17"/>
        <v>0.9</v>
      </c>
      <c r="AE21" s="58">
        <v>0.9</v>
      </c>
      <c r="AF21" s="59">
        <f t="shared" si="18"/>
        <v>0.9</v>
      </c>
      <c r="AG21" s="59">
        <f t="shared" si="19"/>
        <v>0.9</v>
      </c>
      <c r="AH21" s="59">
        <f t="shared" si="20"/>
        <v>0.9</v>
      </c>
    </row>
    <row r="22" spans="1:34" ht="38.25" customHeight="1" x14ac:dyDescent="0.25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78"/>
      <c r="I22" s="7">
        <v>0.85</v>
      </c>
      <c r="J22" s="8">
        <f>I22</f>
        <v>0.85</v>
      </c>
      <c r="K22" s="7">
        <v>0.85</v>
      </c>
      <c r="L22" s="8">
        <f t="shared" si="8"/>
        <v>0.85</v>
      </c>
      <c r="M22" s="7">
        <v>0.85</v>
      </c>
      <c r="N22" s="8">
        <f t="shared" si="9"/>
        <v>0.85</v>
      </c>
      <c r="O22" s="90">
        <v>0.85</v>
      </c>
      <c r="P22" s="8">
        <f t="shared" si="10"/>
        <v>0.85</v>
      </c>
      <c r="Q22" s="7">
        <v>0.85</v>
      </c>
      <c r="R22" s="8">
        <f t="shared" si="11"/>
        <v>0.85</v>
      </c>
      <c r="S22" s="7">
        <v>0.85</v>
      </c>
      <c r="T22" s="8">
        <f t="shared" si="12"/>
        <v>0.85</v>
      </c>
      <c r="U22" s="7">
        <v>0.85</v>
      </c>
      <c r="V22" s="8">
        <f t="shared" si="13"/>
        <v>0.85</v>
      </c>
      <c r="W22" s="7">
        <v>0.85</v>
      </c>
      <c r="X22" s="8">
        <f t="shared" si="14"/>
        <v>0.85</v>
      </c>
      <c r="Y22" s="7">
        <v>0.85</v>
      </c>
      <c r="Z22" s="8">
        <f t="shared" si="15"/>
        <v>0.85</v>
      </c>
      <c r="AA22" s="7">
        <v>0.85</v>
      </c>
      <c r="AB22" s="8">
        <f t="shared" si="16"/>
        <v>0.85</v>
      </c>
      <c r="AC22" s="7">
        <v>0.85</v>
      </c>
      <c r="AD22" s="8">
        <f t="shared" si="17"/>
        <v>0.85</v>
      </c>
      <c r="AE22" s="7">
        <v>0.85</v>
      </c>
      <c r="AF22" s="8">
        <f t="shared" si="18"/>
        <v>0.85</v>
      </c>
      <c r="AG22" s="8">
        <f t="shared" si="19"/>
        <v>0.85</v>
      </c>
      <c r="AH22" s="8">
        <f t="shared" si="20"/>
        <v>0.85</v>
      </c>
    </row>
    <row r="23" spans="1:34" ht="38.25" customHeight="1" x14ac:dyDescent="0.25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78"/>
      <c r="I23" s="7">
        <v>0.83</v>
      </c>
      <c r="J23" s="8">
        <f>I23</f>
        <v>0.83</v>
      </c>
      <c r="K23" s="7">
        <v>0.83</v>
      </c>
      <c r="L23" s="8">
        <f t="shared" si="8"/>
        <v>0.83</v>
      </c>
      <c r="M23" s="7">
        <v>0.83</v>
      </c>
      <c r="N23" s="8">
        <f t="shared" si="9"/>
        <v>0.83</v>
      </c>
      <c r="O23" s="90">
        <v>0.83</v>
      </c>
      <c r="P23" s="8">
        <f t="shared" si="10"/>
        <v>0.83</v>
      </c>
      <c r="Q23" s="7">
        <v>0.83</v>
      </c>
      <c r="R23" s="8">
        <f t="shared" si="11"/>
        <v>0.83</v>
      </c>
      <c r="S23" s="7">
        <v>0.83</v>
      </c>
      <c r="T23" s="8">
        <f t="shared" si="12"/>
        <v>0.83</v>
      </c>
      <c r="U23" s="7">
        <v>0.83</v>
      </c>
      <c r="V23" s="8">
        <f t="shared" si="13"/>
        <v>0.83</v>
      </c>
      <c r="W23" s="7">
        <v>0.83</v>
      </c>
      <c r="X23" s="8">
        <f t="shared" si="14"/>
        <v>0.83</v>
      </c>
      <c r="Y23" s="7">
        <v>0.83</v>
      </c>
      <c r="Z23" s="8">
        <f t="shared" si="15"/>
        <v>0.83</v>
      </c>
      <c r="AA23" s="7">
        <v>0.83</v>
      </c>
      <c r="AB23" s="8">
        <f t="shared" si="16"/>
        <v>0.83</v>
      </c>
      <c r="AC23" s="7">
        <v>0.83</v>
      </c>
      <c r="AD23" s="8">
        <f t="shared" si="17"/>
        <v>0.83</v>
      </c>
      <c r="AE23" s="7">
        <v>0.83</v>
      </c>
      <c r="AF23" s="8">
        <f t="shared" si="18"/>
        <v>0.83</v>
      </c>
      <c r="AG23" s="8">
        <f t="shared" si="19"/>
        <v>0.83</v>
      </c>
      <c r="AH23" s="8">
        <f t="shared" si="20"/>
        <v>0.83</v>
      </c>
    </row>
    <row r="24" spans="1:34" ht="38.25" customHeight="1" x14ac:dyDescent="0.25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78"/>
      <c r="I24" s="7">
        <f>I20*I21*I22*I23</f>
        <v>0.57145499999999994</v>
      </c>
      <c r="J24" s="8">
        <f>J20*J21*J22*J23</f>
        <v>0.57145499999999994</v>
      </c>
      <c r="K24" s="7">
        <f t="shared" ref="K24:AF24" si="21">K20*K21*K22*K23</f>
        <v>0.57145499999999994</v>
      </c>
      <c r="L24" s="8">
        <f t="shared" si="21"/>
        <v>0.57145499999999994</v>
      </c>
      <c r="M24" s="7">
        <f t="shared" si="21"/>
        <v>0.57145499999999994</v>
      </c>
      <c r="N24" s="8">
        <f t="shared" si="21"/>
        <v>0.57145499999999994</v>
      </c>
      <c r="O24" s="90">
        <f>O20*O21*O22*O23</f>
        <v>0.57145499999999994</v>
      </c>
      <c r="P24" s="8">
        <f t="shared" si="21"/>
        <v>0.57145499999999994</v>
      </c>
      <c r="Q24" s="7">
        <f t="shared" si="21"/>
        <v>0.57145499999999994</v>
      </c>
      <c r="R24" s="8">
        <f t="shared" si="21"/>
        <v>0.57145499999999994</v>
      </c>
      <c r="S24" s="7">
        <f t="shared" si="21"/>
        <v>0.57145499999999994</v>
      </c>
      <c r="T24" s="8">
        <f t="shared" si="21"/>
        <v>0.57145499999999994</v>
      </c>
      <c r="U24" s="7">
        <f t="shared" si="21"/>
        <v>0.57145499999999994</v>
      </c>
      <c r="V24" s="8">
        <f t="shared" si="21"/>
        <v>0.57145499999999994</v>
      </c>
      <c r="W24" s="7">
        <f t="shared" si="21"/>
        <v>0.57145499999999994</v>
      </c>
      <c r="X24" s="8">
        <f t="shared" si="21"/>
        <v>0.57145499999999994</v>
      </c>
      <c r="Y24" s="7">
        <f t="shared" si="21"/>
        <v>0.57145499999999994</v>
      </c>
      <c r="Z24" s="8">
        <f t="shared" si="21"/>
        <v>0.57145499999999994</v>
      </c>
      <c r="AA24" s="7">
        <f t="shared" si="21"/>
        <v>0.57145499999999994</v>
      </c>
      <c r="AB24" s="8">
        <f t="shared" si="21"/>
        <v>0.57145499999999994</v>
      </c>
      <c r="AC24" s="7">
        <f t="shared" si="21"/>
        <v>0.57145499999999994</v>
      </c>
      <c r="AD24" s="8">
        <f t="shared" si="21"/>
        <v>0.57145499999999994</v>
      </c>
      <c r="AE24" s="7">
        <f t="shared" si="21"/>
        <v>0.57145499999999994</v>
      </c>
      <c r="AF24" s="8">
        <f t="shared" si="21"/>
        <v>0.57145499999999994</v>
      </c>
      <c r="AG24" s="8">
        <f t="shared" ref="AG24:AH24" si="22">AG20*AG21*AG22*AG23</f>
        <v>0.57145499999999994</v>
      </c>
      <c r="AH24" s="8">
        <f t="shared" si="22"/>
        <v>0.57145499999999994</v>
      </c>
    </row>
    <row r="25" spans="1:34" ht="38.25" customHeight="1" x14ac:dyDescent="0.25">
      <c r="A25" s="30">
        <f t="shared" si="4"/>
        <v>18</v>
      </c>
      <c r="B25" s="28" t="s">
        <v>48</v>
      </c>
      <c r="C25" s="22"/>
      <c r="D25" s="22"/>
      <c r="E25" s="22"/>
      <c r="F25" s="22"/>
      <c r="G25" s="22"/>
      <c r="H25" s="78"/>
      <c r="I25" s="7">
        <v>375</v>
      </c>
      <c r="J25" s="7">
        <v>375</v>
      </c>
      <c r="K25" s="7">
        <v>375</v>
      </c>
      <c r="L25" s="7">
        <v>375</v>
      </c>
      <c r="M25" s="7">
        <v>375</v>
      </c>
      <c r="N25" s="7">
        <v>375</v>
      </c>
      <c r="O25" s="7">
        <v>375</v>
      </c>
      <c r="P25" s="7">
        <v>375</v>
      </c>
      <c r="Q25" s="7">
        <v>375</v>
      </c>
      <c r="R25" s="7">
        <v>375</v>
      </c>
      <c r="S25" s="7">
        <v>1050</v>
      </c>
      <c r="T25" s="7">
        <v>1050</v>
      </c>
      <c r="U25" s="7">
        <v>1050</v>
      </c>
      <c r="V25" s="7">
        <v>1050</v>
      </c>
      <c r="W25" s="7">
        <v>1050</v>
      </c>
      <c r="X25" s="7">
        <v>1050</v>
      </c>
      <c r="Y25" s="7">
        <v>375</v>
      </c>
      <c r="Z25" s="7">
        <v>375</v>
      </c>
      <c r="AA25" s="7">
        <v>375</v>
      </c>
      <c r="AB25" s="7">
        <v>375</v>
      </c>
      <c r="AC25" s="7">
        <v>375</v>
      </c>
      <c r="AD25" s="7">
        <v>375</v>
      </c>
      <c r="AE25" s="7">
        <v>375</v>
      </c>
      <c r="AF25" s="7">
        <v>375</v>
      </c>
      <c r="AG25" s="100" t="s">
        <v>52</v>
      </c>
      <c r="AH25" s="101"/>
    </row>
    <row r="26" spans="1:34" ht="38.25" customHeight="1" x14ac:dyDescent="0.25">
      <c r="A26" s="30">
        <f t="shared" si="4"/>
        <v>19</v>
      </c>
      <c r="B26" s="28" t="s">
        <v>49</v>
      </c>
      <c r="C26" s="22"/>
      <c r="D26" s="22"/>
      <c r="E26" s="22"/>
      <c r="F26" s="22"/>
      <c r="G26" s="22"/>
      <c r="H26" s="78"/>
      <c r="I26" s="94">
        <v>1000</v>
      </c>
      <c r="J26" s="95">
        <v>1000</v>
      </c>
      <c r="K26" s="94">
        <v>12500</v>
      </c>
      <c r="L26" s="95">
        <v>12500</v>
      </c>
      <c r="M26" s="94">
        <v>13000</v>
      </c>
      <c r="N26" s="95">
        <v>13000</v>
      </c>
      <c r="O26" s="80">
        <v>12500</v>
      </c>
      <c r="P26" s="79">
        <v>12500</v>
      </c>
      <c r="Q26" s="79">
        <v>12500</v>
      </c>
      <c r="R26" s="79">
        <v>12500</v>
      </c>
      <c r="S26" s="79">
        <v>16092</v>
      </c>
      <c r="T26" s="79">
        <v>16092</v>
      </c>
      <c r="U26" s="79">
        <v>17684</v>
      </c>
      <c r="V26" s="79">
        <v>17684</v>
      </c>
      <c r="W26" s="79">
        <v>18259</v>
      </c>
      <c r="X26" s="79">
        <v>18259</v>
      </c>
      <c r="Y26" s="79">
        <v>15167</v>
      </c>
      <c r="Z26" s="79">
        <v>15167</v>
      </c>
      <c r="AA26" s="79">
        <v>12500</v>
      </c>
      <c r="AB26" s="79">
        <v>12500</v>
      </c>
      <c r="AC26" s="79">
        <v>12500</v>
      </c>
      <c r="AD26" s="79">
        <v>12500</v>
      </c>
      <c r="AE26" s="79">
        <v>12500</v>
      </c>
      <c r="AF26" s="79">
        <v>12500</v>
      </c>
      <c r="AG26" s="102"/>
      <c r="AH26" s="103"/>
    </row>
    <row r="27" spans="1:34" ht="38.25" customHeight="1" x14ac:dyDescent="0.25">
      <c r="A27" s="30">
        <f t="shared" si="4"/>
        <v>20</v>
      </c>
      <c r="B27" s="28" t="s">
        <v>50</v>
      </c>
      <c r="C27" s="22"/>
      <c r="D27" s="22"/>
      <c r="E27" s="22"/>
      <c r="F27" s="22"/>
      <c r="G27" s="22"/>
      <c r="H27" s="78"/>
      <c r="I27" s="7"/>
      <c r="J27" s="8"/>
      <c r="K27" s="7"/>
      <c r="L27" s="8"/>
      <c r="M27" s="7"/>
      <c r="N27" s="8"/>
      <c r="O27" s="90"/>
      <c r="P27" s="8"/>
      <c r="Q27" s="7"/>
      <c r="R27" s="8"/>
      <c r="S27" s="7"/>
      <c r="T27" s="8"/>
      <c r="U27" s="7"/>
      <c r="V27" s="8"/>
      <c r="W27" s="7"/>
      <c r="X27" s="8"/>
      <c r="Y27" s="7"/>
      <c r="Z27" s="8"/>
      <c r="AA27" s="7"/>
      <c r="AB27" s="8"/>
      <c r="AC27" s="7"/>
      <c r="AD27" s="8"/>
      <c r="AE27" s="7"/>
      <c r="AF27" s="8"/>
      <c r="AG27" s="104"/>
      <c r="AH27" s="105"/>
    </row>
    <row r="28" spans="1:34" ht="38.25" customHeight="1" x14ac:dyDescent="0.25">
      <c r="A28" s="30">
        <f t="shared" si="4"/>
        <v>21</v>
      </c>
      <c r="B28" s="28" t="s">
        <v>37</v>
      </c>
      <c r="C28" s="22"/>
      <c r="D28" s="22"/>
      <c r="E28" s="22"/>
      <c r="F28" s="22"/>
      <c r="G28" s="22"/>
      <c r="H28" s="78"/>
      <c r="I28" s="5">
        <f>I19/I24</f>
        <v>2406.1387160843815</v>
      </c>
      <c r="J28" s="6">
        <f>J19/J24</f>
        <v>2406.1387160843815</v>
      </c>
      <c r="K28" s="5">
        <f t="shared" ref="K28:AE28" si="23">K19/K24</f>
        <v>22530.207977881026</v>
      </c>
      <c r="L28" s="6">
        <f t="shared" si="23"/>
        <v>22530.207977881026</v>
      </c>
      <c r="M28" s="5">
        <f t="shared" si="23"/>
        <v>23405.167511002619</v>
      </c>
      <c r="N28" s="6">
        <f t="shared" si="23"/>
        <v>23405.167511002619</v>
      </c>
      <c r="O28" s="91">
        <f>O19/O24</f>
        <v>22530.207977881026</v>
      </c>
      <c r="P28" s="6">
        <f t="shared" si="23"/>
        <v>22530.207977881026</v>
      </c>
      <c r="Q28" s="5">
        <f t="shared" si="23"/>
        <v>4877835.8575915881</v>
      </c>
      <c r="R28" s="6">
        <f t="shared" si="23"/>
        <v>785475.5084244021</v>
      </c>
      <c r="S28" s="5">
        <f t="shared" si="23"/>
        <v>10277265.358091772</v>
      </c>
      <c r="T28" s="6">
        <f t="shared" si="23"/>
        <v>29997.112633540703</v>
      </c>
      <c r="U28" s="5">
        <f t="shared" si="23"/>
        <v>6351927.8858352806</v>
      </c>
      <c r="V28" s="6">
        <f t="shared" si="23"/>
        <v>4701859.526996878</v>
      </c>
      <c r="W28" s="5">
        <f t="shared" si="23"/>
        <v>6122858.0553149413</v>
      </c>
      <c r="X28" s="6">
        <f t="shared" si="23"/>
        <v>5866519.7807934722</v>
      </c>
      <c r="Y28" s="5">
        <f t="shared" si="23"/>
        <v>27197.242127551603</v>
      </c>
      <c r="Z28" s="6">
        <f t="shared" si="23"/>
        <v>27197.242127551603</v>
      </c>
      <c r="AA28" s="5">
        <f t="shared" si="23"/>
        <v>22530.207977881026</v>
      </c>
      <c r="AB28" s="6">
        <f t="shared" si="23"/>
        <v>22530.207977881026</v>
      </c>
      <c r="AC28" s="5">
        <f t="shared" si="23"/>
        <v>22530.207977881026</v>
      </c>
      <c r="AD28" s="6">
        <f t="shared" si="23"/>
        <v>22530.207977881026</v>
      </c>
      <c r="AE28" s="5">
        <f t="shared" si="23"/>
        <v>22530.207977881026</v>
      </c>
      <c r="AF28" s="6">
        <f>AF19/AF24</f>
        <v>22530.207977881026</v>
      </c>
      <c r="AG28" s="5"/>
      <c r="AH28" s="6">
        <f>I28+J28+K28+L28+M28+N28+O28+P28+Q28+R28+S28+T28+U28+V28+W28+X28+Y28+Z28+AA28+AB28+AC28+AD28+AE28+AF28</f>
        <v>39345058.26216998</v>
      </c>
    </row>
    <row r="29" spans="1:34" ht="38.25" customHeight="1" thickBot="1" x14ac:dyDescent="0.3">
      <c r="A29" s="30">
        <f t="shared" si="4"/>
        <v>22</v>
      </c>
      <c r="B29" s="29" t="s">
        <v>38</v>
      </c>
      <c r="C29" s="23"/>
      <c r="D29" s="23"/>
      <c r="E29" s="23"/>
      <c r="F29" s="23"/>
      <c r="G29" s="23"/>
      <c r="H29" s="86"/>
      <c r="I29" s="60">
        <f>I28/(15*86400)</f>
        <v>1.856588515497208E-3</v>
      </c>
      <c r="J29" s="42">
        <f>J28/(15*86400)</f>
        <v>1.856588515497208E-3</v>
      </c>
      <c r="K29" s="60">
        <f t="shared" ref="K29:AF29" si="24">K28/(15*86400)</f>
        <v>1.738441973601931E-2</v>
      </c>
      <c r="L29" s="42">
        <f t="shared" si="24"/>
        <v>1.738441973601931E-2</v>
      </c>
      <c r="M29" s="60">
        <f t="shared" si="24"/>
        <v>1.8059542832563748E-2</v>
      </c>
      <c r="N29" s="42">
        <f t="shared" si="24"/>
        <v>1.8059542832563748E-2</v>
      </c>
      <c r="O29" s="92">
        <f t="shared" si="24"/>
        <v>1.738441973601931E-2</v>
      </c>
      <c r="P29" s="42">
        <f t="shared" si="24"/>
        <v>1.738441973601931E-2</v>
      </c>
      <c r="Q29" s="60">
        <f t="shared" si="24"/>
        <v>3.7637622357959786</v>
      </c>
      <c r="R29" s="42">
        <f t="shared" si="24"/>
        <v>0.6060767811916683</v>
      </c>
      <c r="S29" s="60">
        <f t="shared" si="24"/>
        <v>7.9299887022313049</v>
      </c>
      <c r="T29" s="42">
        <f t="shared" si="24"/>
        <v>2.3145920241929553E-2</v>
      </c>
      <c r="U29" s="60">
        <f t="shared" si="24"/>
        <v>4.9011789242556176</v>
      </c>
      <c r="V29" s="42">
        <f t="shared" si="24"/>
        <v>3.6279780300901838</v>
      </c>
      <c r="W29" s="60">
        <f t="shared" si="24"/>
        <v>4.7244275118170842</v>
      </c>
      <c r="X29" s="42">
        <f t="shared" si="24"/>
        <v>4.5266356333282962</v>
      </c>
      <c r="Y29" s="60">
        <f t="shared" si="24"/>
        <v>2.0985526332987347E-2</v>
      </c>
      <c r="Z29" s="42">
        <f t="shared" si="24"/>
        <v>2.0985526332987347E-2</v>
      </c>
      <c r="AA29" s="60">
        <f t="shared" si="24"/>
        <v>1.738441973601931E-2</v>
      </c>
      <c r="AB29" s="42">
        <f t="shared" si="24"/>
        <v>1.738441973601931E-2</v>
      </c>
      <c r="AC29" s="60">
        <f t="shared" si="24"/>
        <v>1.738441973601931E-2</v>
      </c>
      <c r="AD29" s="42">
        <f t="shared" si="24"/>
        <v>1.738441973601931E-2</v>
      </c>
      <c r="AE29" s="60">
        <f t="shared" si="24"/>
        <v>1.738441973601931E-2</v>
      </c>
      <c r="AF29" s="42">
        <f t="shared" si="24"/>
        <v>1.738441973601931E-2</v>
      </c>
      <c r="AG29" s="60"/>
      <c r="AH29" s="42"/>
    </row>
  </sheetData>
  <mergeCells count="26">
    <mergeCell ref="O5:P5"/>
    <mergeCell ref="A1:Q1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AG25:AH27"/>
    <mergeCell ref="AC5:AD5"/>
    <mergeCell ref="AE5:AF5"/>
    <mergeCell ref="AG5:AH5"/>
    <mergeCell ref="Q5:R5"/>
    <mergeCell ref="S5:T5"/>
    <mergeCell ref="U5:V5"/>
    <mergeCell ref="W5:X5"/>
    <mergeCell ref="Y5:Z5"/>
    <mergeCell ref="AA5:AB5"/>
  </mergeCells>
  <pageMargins left="0.25" right="0.25" top="0.75" bottom="0.75" header="0.3" footer="0.3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2E36-BF97-4F2D-A687-A173FC4A7224}">
  <sheetPr>
    <tabColor rgb="FF00B050"/>
    <pageSetUpPr fitToPage="1"/>
  </sheetPr>
  <dimension ref="A1:AH30"/>
  <sheetViews>
    <sheetView tabSelected="1" view="pageBreakPreview" topLeftCell="A7" zoomScale="60" zoomScaleNormal="90" workbookViewId="0">
      <selection activeCell="I19" sqref="I19:AF1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140625" style="2" bestFit="1" customWidth="1"/>
    <col min="11" max="12" width="13" style="2" bestFit="1" customWidth="1"/>
    <col min="13" max="13" width="13" style="1" bestFit="1" customWidth="1"/>
    <col min="14" max="14" width="16.5703125" style="1" bestFit="1" customWidth="1"/>
    <col min="15" max="15" width="13" style="1" bestFit="1" customWidth="1"/>
    <col min="16" max="17" width="16.5703125" style="1" bestFit="1" customWidth="1"/>
    <col min="18" max="18" width="14.7109375" style="1" bestFit="1" customWidth="1"/>
    <col min="19" max="19" width="15.85546875" style="1" bestFit="1" customWidth="1"/>
    <col min="20" max="20" width="13" style="1" bestFit="1" customWidth="1"/>
    <col min="21" max="21" width="14.85546875" style="1" bestFit="1" customWidth="1"/>
    <col min="22" max="22" width="15.42578125" style="1" bestFit="1" customWidth="1"/>
    <col min="23" max="23" width="15.85546875" style="1" bestFit="1" customWidth="1"/>
    <col min="24" max="24" width="14.7109375" style="1" bestFit="1" customWidth="1"/>
    <col min="25" max="32" width="13" style="1" bestFit="1" customWidth="1"/>
    <col min="33" max="33" width="13" style="2" bestFit="1" customWidth="1"/>
    <col min="34" max="34" width="21.140625" style="2" customWidth="1"/>
    <col min="35" max="16384" width="9.140625" style="1"/>
  </cols>
  <sheetData>
    <row r="1" spans="1:34" ht="48" customHeight="1" thickBot="1" x14ac:dyDescent="0.4">
      <c r="A1" s="110" t="s">
        <v>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34" ht="25.5" customHeight="1" x14ac:dyDescent="0.35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3"/>
    </row>
    <row r="3" spans="1:34" ht="25.5" customHeigh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6"/>
    </row>
    <row r="4" spans="1:34" ht="25.5" customHeight="1" thickBot="1" x14ac:dyDescent="0.3">
      <c r="A4" s="117" t="s">
        <v>26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9"/>
    </row>
    <row r="5" spans="1:34" ht="65.25" customHeight="1" thickBot="1" x14ac:dyDescent="0.3">
      <c r="A5" s="120" t="s">
        <v>1</v>
      </c>
      <c r="B5" s="122" t="s">
        <v>2</v>
      </c>
      <c r="C5" s="122" t="s">
        <v>3</v>
      </c>
      <c r="D5" s="124" t="s">
        <v>27</v>
      </c>
      <c r="E5" s="124" t="s">
        <v>28</v>
      </c>
      <c r="F5" s="124" t="s">
        <v>29</v>
      </c>
      <c r="G5" s="124" t="s">
        <v>30</v>
      </c>
      <c r="H5" s="124" t="s">
        <v>39</v>
      </c>
      <c r="I5" s="126" t="s">
        <v>41</v>
      </c>
      <c r="J5" s="127"/>
      <c r="K5" s="126" t="s">
        <v>40</v>
      </c>
      <c r="L5" s="128"/>
      <c r="M5" s="106" t="s">
        <v>4</v>
      </c>
      <c r="N5" s="107"/>
      <c r="O5" s="106" t="s">
        <v>5</v>
      </c>
      <c r="P5" s="107"/>
      <c r="Q5" s="106" t="s">
        <v>6</v>
      </c>
      <c r="R5" s="107"/>
      <c r="S5" s="106" t="s">
        <v>7</v>
      </c>
      <c r="T5" s="107"/>
      <c r="U5" s="106" t="s">
        <v>8</v>
      </c>
      <c r="V5" s="107"/>
      <c r="W5" s="106" t="s">
        <v>9</v>
      </c>
      <c r="X5" s="107"/>
      <c r="Y5" s="106" t="s">
        <v>10</v>
      </c>
      <c r="Z5" s="107"/>
      <c r="AA5" s="106" t="s">
        <v>11</v>
      </c>
      <c r="AB5" s="107"/>
      <c r="AC5" s="106" t="s">
        <v>42</v>
      </c>
      <c r="AD5" s="107"/>
      <c r="AE5" s="106" t="s">
        <v>12</v>
      </c>
      <c r="AF5" s="107"/>
      <c r="AG5" s="108" t="s">
        <v>43</v>
      </c>
      <c r="AH5" s="109"/>
    </row>
    <row r="6" spans="1:34" ht="30.75" thickBot="1" x14ac:dyDescent="0.3">
      <c r="A6" s="121"/>
      <c r="B6" s="123"/>
      <c r="C6" s="123"/>
      <c r="D6" s="123"/>
      <c r="E6" s="123"/>
      <c r="F6" s="125"/>
      <c r="G6" s="123"/>
      <c r="H6" s="125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0" t="s">
        <v>44</v>
      </c>
      <c r="AH6" s="50" t="s">
        <v>45</v>
      </c>
    </row>
    <row r="7" spans="1:34" ht="15.75" thickBot="1" x14ac:dyDescent="0.3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25">
      <c r="A8" s="43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/>
      <c r="G8" s="33">
        <f>E8*F8</f>
        <v>0</v>
      </c>
      <c r="H8" s="33">
        <v>4</v>
      </c>
      <c r="I8" s="47"/>
      <c r="J8" s="35"/>
      <c r="K8" s="34"/>
      <c r="L8" s="35"/>
      <c r="M8" s="38"/>
      <c r="N8" s="36"/>
      <c r="O8" s="38"/>
      <c r="P8" s="36"/>
      <c r="Q8" s="38"/>
      <c r="R8" s="36"/>
      <c r="S8" s="61">
        <f>G8*15*84.6</f>
        <v>0</v>
      </c>
      <c r="T8" s="36"/>
      <c r="U8" s="37">
        <f>G8*15*86.4</f>
        <v>0</v>
      </c>
      <c r="V8" s="36"/>
      <c r="W8" s="37">
        <f>G8*15*86.4</f>
        <v>0</v>
      </c>
      <c r="X8" s="39">
        <f>G8*16*86.4</f>
        <v>0</v>
      </c>
      <c r="Y8" s="38"/>
      <c r="Z8" s="36"/>
      <c r="AA8" s="41"/>
      <c r="AB8" s="40"/>
      <c r="AC8" s="41"/>
      <c r="AD8" s="40"/>
      <c r="AE8" s="41"/>
      <c r="AF8" s="40"/>
      <c r="AG8" s="56">
        <f>F8*H8</f>
        <v>0</v>
      </c>
      <c r="AH8" s="51">
        <f>I8+J8+K8+L8+M8+N8+O8+P8+Q8+R8+S8+T8+U8+V8+W8+X8+Y8+Z8+AA8+AB8+AC8+AD8+AE8+AF8</f>
        <v>0</v>
      </c>
    </row>
    <row r="9" spans="1:34" ht="34.5" customHeight="1" x14ac:dyDescent="0.25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700</v>
      </c>
      <c r="G9" s="20">
        <f t="shared" ref="G9:G17" si="3">E9*F9</f>
        <v>667.05246913580243</v>
      </c>
      <c r="H9" s="20">
        <v>4</v>
      </c>
      <c r="I9" s="19"/>
      <c r="J9" s="4"/>
      <c r="K9" s="3"/>
      <c r="L9" s="4"/>
      <c r="M9" s="16"/>
      <c r="N9" s="17"/>
      <c r="O9" s="16"/>
      <c r="P9" s="17"/>
      <c r="Q9" s="15">
        <f>G9*15*86.4</f>
        <v>864500</v>
      </c>
      <c r="R9" s="17"/>
      <c r="S9" s="15">
        <f>G9*15*86.4</f>
        <v>864500</v>
      </c>
      <c r="T9" s="17"/>
      <c r="U9" s="15">
        <f>G9*15*86.4</f>
        <v>864500</v>
      </c>
      <c r="V9" s="17"/>
      <c r="W9" s="15">
        <f>G9*15*86.4</f>
        <v>864500</v>
      </c>
      <c r="X9" s="17"/>
      <c r="Y9" s="16"/>
      <c r="Z9" s="17"/>
      <c r="AA9" s="12"/>
      <c r="AB9" s="13"/>
      <c r="AC9" s="12"/>
      <c r="AD9" s="13"/>
      <c r="AE9" s="12"/>
      <c r="AF9" s="13"/>
      <c r="AG9" s="18">
        <f>F9*H9</f>
        <v>2800</v>
      </c>
      <c r="AH9" s="52">
        <f>I9+J9+K9+L9+M9+N9+O9+P9+Q9+R9+S9+T9+U9+V9+W9+X9+Y9+Z9+AA9+AB9+AC9+AD9+AE9+AF9</f>
        <v>3458000</v>
      </c>
    </row>
    <row r="10" spans="1:34" ht="34.5" customHeight="1" x14ac:dyDescent="0.25">
      <c r="A10" s="30">
        <f t="shared" ref="A10:A30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7"/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4">
        <f>G10*16*86.4</f>
        <v>0</v>
      </c>
      <c r="AA10" s="12"/>
      <c r="AB10" s="13"/>
      <c r="AC10" s="12"/>
      <c r="AD10" s="13"/>
      <c r="AE10" s="12"/>
      <c r="AF10" s="13"/>
      <c r="AG10" s="18">
        <f t="shared" ref="AG10:AG16" si="5">F10*H10</f>
        <v>0</v>
      </c>
      <c r="AH10" s="52">
        <f t="shared" ref="AH10:AH17" si="6">I10+J10+K10+L10+M10+N10+O10+P10+Q10+R10+S10+T10+U10+V10+W10+X10+Y10+Z10+AA10+AB10+AC10+AD10+AE10+AF10</f>
        <v>0</v>
      </c>
    </row>
    <row r="11" spans="1:34" ht="34.5" customHeight="1" x14ac:dyDescent="0.25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/>
      <c r="G11" s="20">
        <f t="shared" si="3"/>
        <v>0</v>
      </c>
      <c r="H11" s="20">
        <v>2</v>
      </c>
      <c r="I11" s="19"/>
      <c r="J11" s="4"/>
      <c r="K11" s="3"/>
      <c r="L11" s="4"/>
      <c r="M11" s="16"/>
      <c r="N11" s="14">
        <f>G11*15*86.4</f>
        <v>0</v>
      </c>
      <c r="O11" s="16"/>
      <c r="P11" s="14">
        <f>G11*16*86.4</f>
        <v>0</v>
      </c>
      <c r="Q11" s="16"/>
      <c r="R11" s="17"/>
      <c r="S11" s="16"/>
      <c r="T11" s="17"/>
      <c r="U11" s="16"/>
      <c r="V11" s="17"/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0</v>
      </c>
      <c r="AH11" s="52">
        <f t="shared" si="6"/>
        <v>0</v>
      </c>
    </row>
    <row r="12" spans="1:34" ht="34.5" customHeight="1" x14ac:dyDescent="0.25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1300</v>
      </c>
      <c r="G12" s="20">
        <f t="shared" si="3"/>
        <v>1415.3549382716049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5">
        <f>G12*15*86.4</f>
        <v>1834300</v>
      </c>
      <c r="R12" s="17"/>
      <c r="S12" s="15">
        <f>G12*15*86.4</f>
        <v>1834300</v>
      </c>
      <c r="T12" s="17"/>
      <c r="U12" s="16"/>
      <c r="V12" s="14">
        <f>G12*16*86.4</f>
        <v>1956586.6666666667</v>
      </c>
      <c r="W12" s="16"/>
      <c r="X12" s="17"/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3900</v>
      </c>
      <c r="AH12" s="52">
        <f t="shared" si="6"/>
        <v>5625186.666666667</v>
      </c>
    </row>
    <row r="13" spans="1:34" ht="34.5" customHeight="1" x14ac:dyDescent="0.25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/>
      <c r="G13" s="20">
        <f t="shared" si="3"/>
        <v>0</v>
      </c>
      <c r="H13" s="20">
        <v>3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G13*16*86.4</f>
        <v>0</v>
      </c>
      <c r="S13" s="16"/>
      <c r="T13" s="17"/>
      <c r="U13" s="15">
        <f>G13*15*86.4</f>
        <v>0</v>
      </c>
      <c r="V13" s="17"/>
      <c r="W13" s="16"/>
      <c r="X13" s="14">
        <f>G13*16*86.4</f>
        <v>0</v>
      </c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2</v>
      </c>
      <c r="I14" s="19"/>
      <c r="J14" s="4"/>
      <c r="K14" s="3"/>
      <c r="L14" s="4"/>
      <c r="M14" s="16"/>
      <c r="N14" s="17"/>
      <c r="O14" s="16"/>
      <c r="P14" s="17"/>
      <c r="Q14" s="16"/>
      <c r="R14" s="14">
        <f>G14*15*86.4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3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0</v>
      </c>
      <c r="R15" s="17"/>
      <c r="S15" s="15">
        <f>G15*15*86.4</f>
        <v>0</v>
      </c>
      <c r="T15" s="17"/>
      <c r="U15" s="16"/>
      <c r="V15" s="14">
        <f>G15*16*86.4</f>
        <v>0</v>
      </c>
      <c r="W15" s="16"/>
      <c r="X15" s="17"/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0</v>
      </c>
      <c r="AH15" s="52">
        <f t="shared" si="6"/>
        <v>0</v>
      </c>
    </row>
    <row r="16" spans="1:34" ht="34.5" customHeight="1" x14ac:dyDescent="0.25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/>
      <c r="G16" s="20">
        <f t="shared" si="3"/>
        <v>0</v>
      </c>
      <c r="H16" s="20">
        <v>4</v>
      </c>
      <c r="I16" s="19"/>
      <c r="J16" s="4"/>
      <c r="K16" s="3"/>
      <c r="L16" s="4"/>
      <c r="M16" s="16"/>
      <c r="N16" s="17"/>
      <c r="O16" s="16"/>
      <c r="P16" s="17"/>
      <c r="Q16" s="15">
        <f>G16*15*86.4</f>
        <v>0</v>
      </c>
      <c r="R16" s="17"/>
      <c r="S16" s="16"/>
      <c r="T16" s="14">
        <f>G1522*86.4</f>
        <v>0</v>
      </c>
      <c r="U16" s="16"/>
      <c r="V16" s="14">
        <f>G16*16*86.4</f>
        <v>0</v>
      </c>
      <c r="W16" s="16"/>
      <c r="X16" s="14">
        <f>G16*16*86.4</f>
        <v>0</v>
      </c>
      <c r="Y16" s="16"/>
      <c r="Z16" s="17"/>
      <c r="AA16" s="12"/>
      <c r="AB16" s="13"/>
      <c r="AC16" s="12"/>
      <c r="AD16" s="13"/>
      <c r="AE16" s="12"/>
      <c r="AF16" s="13"/>
      <c r="AG16" s="18">
        <f t="shared" si="5"/>
        <v>0</v>
      </c>
      <c r="AH16" s="52">
        <f t="shared" si="6"/>
        <v>0</v>
      </c>
    </row>
    <row r="17" spans="1:34" ht="34.5" customHeight="1" thickBot="1" x14ac:dyDescent="0.3">
      <c r="A17" s="30">
        <f t="shared" si="4"/>
        <v>10</v>
      </c>
      <c r="B17" s="29" t="s">
        <v>25</v>
      </c>
      <c r="C17" s="65">
        <v>1411</v>
      </c>
      <c r="D17" s="65">
        <f t="shared" si="1"/>
        <v>16.331018518518519</v>
      </c>
      <c r="E17" s="65">
        <f t="shared" si="2"/>
        <v>1.0887345679012346</v>
      </c>
      <c r="F17" s="65"/>
      <c r="G17" s="65">
        <f t="shared" si="3"/>
        <v>0</v>
      </c>
      <c r="H17" s="65">
        <v>4</v>
      </c>
      <c r="I17" s="66"/>
      <c r="J17" s="67"/>
      <c r="K17" s="68"/>
      <c r="L17" s="67"/>
      <c r="M17" s="69"/>
      <c r="N17" s="70"/>
      <c r="O17" s="69"/>
      <c r="P17" s="70"/>
      <c r="Q17" s="69"/>
      <c r="R17" s="71">
        <f>G17*16*86.4</f>
        <v>0</v>
      </c>
      <c r="S17" s="72">
        <f>G17*15*86.4</f>
        <v>0</v>
      </c>
      <c r="T17" s="70"/>
      <c r="U17" s="72">
        <f>G17*15*86.4</f>
        <v>0</v>
      </c>
      <c r="V17" s="70"/>
      <c r="W17" s="72">
        <f>G17*15*86.4</f>
        <v>0</v>
      </c>
      <c r="X17" s="70"/>
      <c r="Y17" s="69"/>
      <c r="Z17" s="70"/>
      <c r="AA17" s="48"/>
      <c r="AB17" s="49"/>
      <c r="AC17" s="48"/>
      <c r="AD17" s="49"/>
      <c r="AE17" s="48"/>
      <c r="AF17" s="49"/>
      <c r="AG17" s="57">
        <f>F17*H17</f>
        <v>0</v>
      </c>
      <c r="AH17" s="53">
        <f t="shared" si="6"/>
        <v>0</v>
      </c>
    </row>
    <row r="18" spans="1:34" ht="38.25" customHeight="1" x14ac:dyDescent="0.25">
      <c r="A18" s="30">
        <f t="shared" si="4"/>
        <v>11</v>
      </c>
      <c r="B18" s="64" t="s">
        <v>51</v>
      </c>
      <c r="C18" s="22"/>
      <c r="D18" s="22"/>
      <c r="E18" s="22"/>
      <c r="F18" s="22"/>
      <c r="G18" s="22"/>
      <c r="H18" s="22"/>
      <c r="I18" s="73"/>
      <c r="J18" s="73"/>
      <c r="K18" s="73"/>
      <c r="L18" s="73"/>
      <c r="M18" s="73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3"/>
      <c r="AB18" s="73"/>
      <c r="AC18" s="73"/>
      <c r="AD18" s="73"/>
      <c r="AE18" s="73"/>
      <c r="AF18" s="73"/>
      <c r="AG18" s="62"/>
      <c r="AH18" s="63"/>
    </row>
    <row r="19" spans="1:34" ht="38.25" customHeight="1" x14ac:dyDescent="0.25">
      <c r="A19" s="30">
        <f t="shared" si="4"/>
        <v>12</v>
      </c>
      <c r="B19" s="46" t="s">
        <v>31</v>
      </c>
      <c r="C19" s="44"/>
      <c r="D19" s="44"/>
      <c r="E19" s="44"/>
      <c r="F19" s="44"/>
      <c r="G19" s="45"/>
      <c r="H19" s="45"/>
      <c r="I19" s="55">
        <f>I8+I9+I10+I11+I12+I13+I14+I15+I16+I17+I25+I26+I27+I28</f>
        <v>0</v>
      </c>
      <c r="J19" s="55">
        <f t="shared" ref="J19:AF19" si="7">J8+J9+J10+J11+J12+J13+J14+J15+J16+J17+J25+J26+J27+J28</f>
        <v>0</v>
      </c>
      <c r="K19" s="55">
        <f t="shared" si="7"/>
        <v>0</v>
      </c>
      <c r="L19" s="55">
        <f t="shared" si="7"/>
        <v>0</v>
      </c>
      <c r="M19" s="55">
        <f t="shared" si="7"/>
        <v>0</v>
      </c>
      <c r="N19" s="55">
        <f t="shared" si="7"/>
        <v>0</v>
      </c>
      <c r="O19" s="55">
        <f t="shared" si="7"/>
        <v>0</v>
      </c>
      <c r="P19" s="55">
        <f t="shared" si="7"/>
        <v>0</v>
      </c>
      <c r="Q19" s="55">
        <f t="shared" si="7"/>
        <v>2698800</v>
      </c>
      <c r="R19" s="55">
        <f t="shared" si="7"/>
        <v>0</v>
      </c>
      <c r="S19" s="55">
        <f t="shared" si="7"/>
        <v>2698800</v>
      </c>
      <c r="T19" s="55">
        <f t="shared" si="7"/>
        <v>0</v>
      </c>
      <c r="U19" s="55">
        <f t="shared" si="7"/>
        <v>864500</v>
      </c>
      <c r="V19" s="55">
        <f t="shared" si="7"/>
        <v>1956586.6666666667</v>
      </c>
      <c r="W19" s="55">
        <f t="shared" si="7"/>
        <v>864500</v>
      </c>
      <c r="X19" s="55">
        <f t="shared" si="7"/>
        <v>0</v>
      </c>
      <c r="Y19" s="55">
        <f t="shared" si="7"/>
        <v>0</v>
      </c>
      <c r="Z19" s="55">
        <f t="shared" si="7"/>
        <v>0</v>
      </c>
      <c r="AA19" s="55">
        <f t="shared" si="7"/>
        <v>0</v>
      </c>
      <c r="AB19" s="55">
        <f t="shared" si="7"/>
        <v>0</v>
      </c>
      <c r="AC19" s="55">
        <f t="shared" si="7"/>
        <v>0</v>
      </c>
      <c r="AD19" s="55">
        <f t="shared" si="7"/>
        <v>0</v>
      </c>
      <c r="AE19" s="55">
        <f t="shared" si="7"/>
        <v>0</v>
      </c>
      <c r="AF19" s="55">
        <f t="shared" si="7"/>
        <v>0</v>
      </c>
      <c r="AG19" s="55">
        <f>AG8+AG9+AG10+AG11+AG12+AG13+AG14+AG15+AG16+AG17</f>
        <v>6700</v>
      </c>
      <c r="AH19" s="54">
        <f>I19+J19+K19+L19+M19+N19+O19+P19+Q19+R19+S19+T19+U19+V19+W19+X19+Y19+Z19+AA19+AB19+AC19+AD19+AE19+AF19</f>
        <v>9083186.6666666679</v>
      </c>
    </row>
    <row r="20" spans="1:34" ht="38.25" customHeight="1" x14ac:dyDescent="0.25">
      <c r="A20" s="30">
        <f t="shared" si="4"/>
        <v>13</v>
      </c>
      <c r="B20" s="28" t="s">
        <v>32</v>
      </c>
      <c r="C20" s="22"/>
      <c r="D20" s="22"/>
      <c r="E20" s="22"/>
      <c r="F20" s="22"/>
      <c r="G20" s="22"/>
      <c r="H20" s="22"/>
      <c r="I20" s="9">
        <v>0.9</v>
      </c>
      <c r="J20" s="10">
        <f>I20</f>
        <v>0.9</v>
      </c>
      <c r="K20" s="9">
        <v>0.9</v>
      </c>
      <c r="L20" s="10">
        <f t="shared" ref="L20:L23" si="8">K20</f>
        <v>0.9</v>
      </c>
      <c r="M20" s="9">
        <v>0.9</v>
      </c>
      <c r="N20" s="10">
        <f t="shared" ref="N20:N23" si="9">M20</f>
        <v>0.9</v>
      </c>
      <c r="O20" s="9">
        <v>0.9</v>
      </c>
      <c r="P20" s="10">
        <f t="shared" ref="P20:P23" si="10">O20</f>
        <v>0.9</v>
      </c>
      <c r="Q20" s="9">
        <v>0.9</v>
      </c>
      <c r="R20" s="10">
        <f t="shared" ref="R20:R23" si="11">Q20</f>
        <v>0.9</v>
      </c>
      <c r="S20" s="9">
        <v>0.9</v>
      </c>
      <c r="T20" s="10">
        <f t="shared" ref="T20:T23" si="12">S20</f>
        <v>0.9</v>
      </c>
      <c r="U20" s="9">
        <v>0.9</v>
      </c>
      <c r="V20" s="10">
        <f t="shared" ref="V20:V23" si="13">U20</f>
        <v>0.9</v>
      </c>
      <c r="W20" s="9">
        <v>0.9</v>
      </c>
      <c r="X20" s="10">
        <f t="shared" ref="X20:X23" si="14">W20</f>
        <v>0.9</v>
      </c>
      <c r="Y20" s="9">
        <v>0.9</v>
      </c>
      <c r="Z20" s="10">
        <f t="shared" ref="Z20:Z23" si="15">Y20</f>
        <v>0.9</v>
      </c>
      <c r="AA20" s="9">
        <v>0.9</v>
      </c>
      <c r="AB20" s="10">
        <f t="shared" ref="AB20:AB23" si="16">AA20</f>
        <v>0.9</v>
      </c>
      <c r="AC20" s="9">
        <v>0.9</v>
      </c>
      <c r="AD20" s="10">
        <f t="shared" ref="AD20:AD23" si="17">AC20</f>
        <v>0.9</v>
      </c>
      <c r="AE20" s="9">
        <v>0.9</v>
      </c>
      <c r="AF20" s="10">
        <f t="shared" ref="AF20:AH23" si="18">AE20</f>
        <v>0.9</v>
      </c>
      <c r="AG20" s="10">
        <f t="shared" si="18"/>
        <v>0.9</v>
      </c>
      <c r="AH20" s="10">
        <f t="shared" si="18"/>
        <v>0.9</v>
      </c>
    </row>
    <row r="21" spans="1:34" ht="38.25" customHeight="1" x14ac:dyDescent="0.25">
      <c r="A21" s="30">
        <f t="shared" si="4"/>
        <v>14</v>
      </c>
      <c r="B21" s="28" t="s">
        <v>33</v>
      </c>
      <c r="C21" s="21"/>
      <c r="D21" s="21"/>
      <c r="E21" s="21"/>
      <c r="F21" s="21"/>
      <c r="G21" s="24"/>
      <c r="H21" s="24"/>
      <c r="I21" s="58">
        <v>0.9</v>
      </c>
      <c r="J21" s="59">
        <f>I21</f>
        <v>0.9</v>
      </c>
      <c r="K21" s="58">
        <v>0.9</v>
      </c>
      <c r="L21" s="59">
        <f t="shared" si="8"/>
        <v>0.9</v>
      </c>
      <c r="M21" s="58">
        <v>0.9</v>
      </c>
      <c r="N21" s="59">
        <f t="shared" si="9"/>
        <v>0.9</v>
      </c>
      <c r="O21" s="58">
        <v>0.9</v>
      </c>
      <c r="P21" s="59">
        <f t="shared" si="10"/>
        <v>0.9</v>
      </c>
      <c r="Q21" s="58">
        <v>0.9</v>
      </c>
      <c r="R21" s="59">
        <f t="shared" si="11"/>
        <v>0.9</v>
      </c>
      <c r="S21" s="58">
        <v>0.9</v>
      </c>
      <c r="T21" s="59">
        <f t="shared" si="12"/>
        <v>0.9</v>
      </c>
      <c r="U21" s="58">
        <v>0.9</v>
      </c>
      <c r="V21" s="59">
        <f t="shared" si="13"/>
        <v>0.9</v>
      </c>
      <c r="W21" s="58">
        <v>0.9</v>
      </c>
      <c r="X21" s="59">
        <f t="shared" si="14"/>
        <v>0.9</v>
      </c>
      <c r="Y21" s="58">
        <v>0.9</v>
      </c>
      <c r="Z21" s="59">
        <f t="shared" si="15"/>
        <v>0.9</v>
      </c>
      <c r="AA21" s="58">
        <v>0.9</v>
      </c>
      <c r="AB21" s="59">
        <f t="shared" si="16"/>
        <v>0.9</v>
      </c>
      <c r="AC21" s="58">
        <v>0.9</v>
      </c>
      <c r="AD21" s="59">
        <f t="shared" si="17"/>
        <v>0.9</v>
      </c>
      <c r="AE21" s="58">
        <v>0.9</v>
      </c>
      <c r="AF21" s="59">
        <f t="shared" si="18"/>
        <v>0.9</v>
      </c>
      <c r="AG21" s="59">
        <f t="shared" si="18"/>
        <v>0.9</v>
      </c>
      <c r="AH21" s="59">
        <f t="shared" si="18"/>
        <v>0.9</v>
      </c>
    </row>
    <row r="22" spans="1:34" ht="38.25" customHeight="1" x14ac:dyDescent="0.25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7">
        <v>0.85</v>
      </c>
      <c r="J22" s="8">
        <f>I22</f>
        <v>0.85</v>
      </c>
      <c r="K22" s="7">
        <v>0.85</v>
      </c>
      <c r="L22" s="8">
        <f t="shared" si="8"/>
        <v>0.85</v>
      </c>
      <c r="M22" s="7">
        <v>0.85</v>
      </c>
      <c r="N22" s="8">
        <f t="shared" si="9"/>
        <v>0.85</v>
      </c>
      <c r="O22" s="7">
        <v>0.85</v>
      </c>
      <c r="P22" s="8">
        <f t="shared" si="10"/>
        <v>0.85</v>
      </c>
      <c r="Q22" s="7">
        <v>0.85</v>
      </c>
      <c r="R22" s="8">
        <f t="shared" si="11"/>
        <v>0.85</v>
      </c>
      <c r="S22" s="7">
        <v>0.85</v>
      </c>
      <c r="T22" s="8">
        <f t="shared" si="12"/>
        <v>0.85</v>
      </c>
      <c r="U22" s="7">
        <v>0.85</v>
      </c>
      <c r="V22" s="8">
        <f t="shared" si="13"/>
        <v>0.85</v>
      </c>
      <c r="W22" s="7">
        <v>0.85</v>
      </c>
      <c r="X22" s="8">
        <f t="shared" si="14"/>
        <v>0.85</v>
      </c>
      <c r="Y22" s="7">
        <v>0.85</v>
      </c>
      <c r="Z22" s="8">
        <f t="shared" si="15"/>
        <v>0.85</v>
      </c>
      <c r="AA22" s="7">
        <v>0.85</v>
      </c>
      <c r="AB22" s="8">
        <f t="shared" si="16"/>
        <v>0.85</v>
      </c>
      <c r="AC22" s="7">
        <v>0.85</v>
      </c>
      <c r="AD22" s="8">
        <f t="shared" si="17"/>
        <v>0.85</v>
      </c>
      <c r="AE22" s="7">
        <v>0.85</v>
      </c>
      <c r="AF22" s="8">
        <f t="shared" si="18"/>
        <v>0.85</v>
      </c>
      <c r="AG22" s="8">
        <f t="shared" si="18"/>
        <v>0.85</v>
      </c>
      <c r="AH22" s="8">
        <f t="shared" si="18"/>
        <v>0.85</v>
      </c>
    </row>
    <row r="23" spans="1:34" ht="38.25" customHeight="1" x14ac:dyDescent="0.25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7">
        <v>0.83</v>
      </c>
      <c r="J23" s="8">
        <f>I23</f>
        <v>0.83</v>
      </c>
      <c r="K23" s="7">
        <v>0.83</v>
      </c>
      <c r="L23" s="8">
        <f t="shared" si="8"/>
        <v>0.83</v>
      </c>
      <c r="M23" s="7">
        <v>0.83</v>
      </c>
      <c r="N23" s="8">
        <f t="shared" si="9"/>
        <v>0.83</v>
      </c>
      <c r="O23" s="7">
        <v>0.83</v>
      </c>
      <c r="P23" s="8">
        <f t="shared" si="10"/>
        <v>0.83</v>
      </c>
      <c r="Q23" s="7">
        <v>0.83</v>
      </c>
      <c r="R23" s="8">
        <f t="shared" si="11"/>
        <v>0.83</v>
      </c>
      <c r="S23" s="7">
        <v>0.83</v>
      </c>
      <c r="T23" s="8">
        <f t="shared" si="12"/>
        <v>0.83</v>
      </c>
      <c r="U23" s="7">
        <v>0.83</v>
      </c>
      <c r="V23" s="8">
        <f t="shared" si="13"/>
        <v>0.83</v>
      </c>
      <c r="W23" s="7">
        <v>0.83</v>
      </c>
      <c r="X23" s="8">
        <f t="shared" si="14"/>
        <v>0.83</v>
      </c>
      <c r="Y23" s="7">
        <v>0.83</v>
      </c>
      <c r="Z23" s="8">
        <f t="shared" si="15"/>
        <v>0.83</v>
      </c>
      <c r="AA23" s="7">
        <v>0.83</v>
      </c>
      <c r="AB23" s="8">
        <f t="shared" si="16"/>
        <v>0.83</v>
      </c>
      <c r="AC23" s="7">
        <v>0.83</v>
      </c>
      <c r="AD23" s="8">
        <f t="shared" si="17"/>
        <v>0.83</v>
      </c>
      <c r="AE23" s="7">
        <v>0.83</v>
      </c>
      <c r="AF23" s="8">
        <f t="shared" si="18"/>
        <v>0.83</v>
      </c>
      <c r="AG23" s="8">
        <f t="shared" si="18"/>
        <v>0.83</v>
      </c>
      <c r="AH23" s="8">
        <f t="shared" si="18"/>
        <v>0.83</v>
      </c>
    </row>
    <row r="24" spans="1:34" ht="38.25" customHeight="1" x14ac:dyDescent="0.25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7">
        <f>I20*I21*I22*I23</f>
        <v>0.57145499999999994</v>
      </c>
      <c r="J24" s="8">
        <f>J20*J21*J22*J23</f>
        <v>0.57145499999999994</v>
      </c>
      <c r="K24" s="7">
        <f t="shared" ref="K24:AH24" si="19">K20*K21*K22*K23</f>
        <v>0.57145499999999994</v>
      </c>
      <c r="L24" s="8">
        <f t="shared" si="19"/>
        <v>0.57145499999999994</v>
      </c>
      <c r="M24" s="7">
        <f t="shared" si="19"/>
        <v>0.57145499999999994</v>
      </c>
      <c r="N24" s="8">
        <f t="shared" si="19"/>
        <v>0.57145499999999994</v>
      </c>
      <c r="O24" s="7">
        <f>O20*O21*O22*O23</f>
        <v>0.57145499999999994</v>
      </c>
      <c r="P24" s="8">
        <f t="shared" si="19"/>
        <v>0.57145499999999994</v>
      </c>
      <c r="Q24" s="7">
        <f t="shared" si="19"/>
        <v>0.57145499999999994</v>
      </c>
      <c r="R24" s="8">
        <f t="shared" si="19"/>
        <v>0.57145499999999994</v>
      </c>
      <c r="S24" s="7">
        <f t="shared" si="19"/>
        <v>0.57145499999999994</v>
      </c>
      <c r="T24" s="8">
        <f t="shared" si="19"/>
        <v>0.57145499999999994</v>
      </c>
      <c r="U24" s="7">
        <f t="shared" si="19"/>
        <v>0.57145499999999994</v>
      </c>
      <c r="V24" s="8">
        <f t="shared" si="19"/>
        <v>0.57145499999999994</v>
      </c>
      <c r="W24" s="7">
        <f t="shared" si="19"/>
        <v>0.57145499999999994</v>
      </c>
      <c r="X24" s="8">
        <f t="shared" si="19"/>
        <v>0.57145499999999994</v>
      </c>
      <c r="Y24" s="7">
        <f t="shared" si="19"/>
        <v>0.57145499999999994</v>
      </c>
      <c r="Z24" s="8">
        <f t="shared" si="19"/>
        <v>0.57145499999999994</v>
      </c>
      <c r="AA24" s="7">
        <f t="shared" si="19"/>
        <v>0.57145499999999994</v>
      </c>
      <c r="AB24" s="8">
        <f t="shared" si="19"/>
        <v>0.57145499999999994</v>
      </c>
      <c r="AC24" s="7">
        <f t="shared" si="19"/>
        <v>0.57145499999999994</v>
      </c>
      <c r="AD24" s="8">
        <f t="shared" si="19"/>
        <v>0.57145499999999994</v>
      </c>
      <c r="AE24" s="7">
        <f t="shared" si="19"/>
        <v>0.57145499999999994</v>
      </c>
      <c r="AF24" s="8">
        <f t="shared" si="19"/>
        <v>0.57145499999999994</v>
      </c>
      <c r="AG24" s="8">
        <f t="shared" si="19"/>
        <v>0.57145499999999994</v>
      </c>
      <c r="AH24" s="8">
        <f t="shared" si="19"/>
        <v>0.57145499999999994</v>
      </c>
    </row>
    <row r="25" spans="1:34" ht="38.25" customHeight="1" x14ac:dyDescent="0.25">
      <c r="A25" s="30">
        <f t="shared" si="4"/>
        <v>18</v>
      </c>
      <c r="B25" s="28" t="s">
        <v>48</v>
      </c>
      <c r="C25" s="22"/>
      <c r="D25" s="22"/>
      <c r="E25" s="22"/>
      <c r="F25" s="22"/>
      <c r="G25" s="22"/>
      <c r="H25" s="2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00" t="s">
        <v>52</v>
      </c>
      <c r="AH25" s="101"/>
    </row>
    <row r="26" spans="1:34" ht="38.25" customHeight="1" x14ac:dyDescent="0.25">
      <c r="A26" s="30">
        <f t="shared" si="4"/>
        <v>19</v>
      </c>
      <c r="B26" s="28" t="s">
        <v>49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9"/>
      <c r="AH26" s="103"/>
    </row>
    <row r="27" spans="1:34" ht="38.25" customHeight="1" x14ac:dyDescent="0.25">
      <c r="A27" s="30">
        <f t="shared" si="4"/>
        <v>20</v>
      </c>
      <c r="B27" s="28" t="s">
        <v>50</v>
      </c>
      <c r="C27" s="22"/>
      <c r="D27" s="22"/>
      <c r="E27" s="22"/>
      <c r="F27" s="22"/>
      <c r="G27" s="22"/>
      <c r="H27" s="22"/>
      <c r="I27" s="7"/>
      <c r="J27" s="8"/>
      <c r="K27" s="7"/>
      <c r="L27" s="8"/>
      <c r="M27" s="7"/>
      <c r="N27" s="8"/>
      <c r="O27" s="7"/>
      <c r="P27" s="8"/>
      <c r="Q27" s="7"/>
      <c r="R27" s="8"/>
      <c r="S27" s="7"/>
      <c r="T27" s="8"/>
      <c r="U27" s="7"/>
      <c r="V27" s="8"/>
      <c r="W27" s="7"/>
      <c r="X27" s="8"/>
      <c r="Y27" s="7"/>
      <c r="Z27" s="8"/>
      <c r="AA27" s="7"/>
      <c r="AB27" s="8"/>
      <c r="AC27" s="7"/>
      <c r="AD27" s="8"/>
      <c r="AE27" s="7"/>
      <c r="AF27" s="8"/>
      <c r="AG27" s="104"/>
      <c r="AH27" s="105"/>
    </row>
    <row r="28" spans="1:34" ht="38.25" customHeight="1" x14ac:dyDescent="0.25">
      <c r="A28" s="30">
        <f t="shared" si="4"/>
        <v>21</v>
      </c>
      <c r="B28" s="28" t="s">
        <v>53</v>
      </c>
      <c r="C28" s="22"/>
      <c r="D28" s="22"/>
      <c r="E28" s="22"/>
      <c r="F28" s="22"/>
      <c r="G28" s="22"/>
      <c r="H28" s="22"/>
      <c r="I28" s="7"/>
      <c r="J28" s="8"/>
      <c r="K28" s="7"/>
      <c r="L28" s="8"/>
      <c r="M28" s="7"/>
      <c r="N28" s="8"/>
      <c r="O28" s="7"/>
      <c r="P28" s="8"/>
      <c r="Q28" s="7"/>
      <c r="R28" s="8"/>
      <c r="S28" s="7"/>
      <c r="T28" s="8"/>
      <c r="U28" s="7"/>
      <c r="V28" s="8"/>
      <c r="W28" s="7"/>
      <c r="X28" s="8"/>
      <c r="Y28" s="7"/>
      <c r="Z28" s="8"/>
      <c r="AA28" s="7"/>
      <c r="AB28" s="8"/>
      <c r="AC28" s="7"/>
      <c r="AD28" s="8"/>
      <c r="AE28" s="7"/>
      <c r="AF28" s="8"/>
      <c r="AG28" s="75"/>
      <c r="AH28" s="76"/>
    </row>
    <row r="29" spans="1:34" ht="38.25" customHeight="1" x14ac:dyDescent="0.25">
      <c r="A29" s="30">
        <f t="shared" si="4"/>
        <v>22</v>
      </c>
      <c r="B29" s="28" t="s">
        <v>37</v>
      </c>
      <c r="C29" s="22"/>
      <c r="D29" s="22"/>
      <c r="E29" s="22"/>
      <c r="F29" s="22"/>
      <c r="G29" s="22"/>
      <c r="H29" s="22"/>
      <c r="I29" s="5">
        <f>I19/I24</f>
        <v>0</v>
      </c>
      <c r="J29" s="6">
        <f>J19/J24</f>
        <v>0</v>
      </c>
      <c r="K29" s="5">
        <f t="shared" ref="K29:AE29" si="20">K19/K24</f>
        <v>0</v>
      </c>
      <c r="L29" s="6">
        <f t="shared" si="20"/>
        <v>0</v>
      </c>
      <c r="M29" s="5">
        <f t="shared" si="20"/>
        <v>0</v>
      </c>
      <c r="N29" s="6">
        <f t="shared" si="20"/>
        <v>0</v>
      </c>
      <c r="O29" s="5">
        <f>O19/O24</f>
        <v>0</v>
      </c>
      <c r="P29" s="6">
        <f t="shared" si="20"/>
        <v>0</v>
      </c>
      <c r="Q29" s="5">
        <f t="shared" si="20"/>
        <v>4722681.5759771112</v>
      </c>
      <c r="R29" s="6">
        <f t="shared" si="20"/>
        <v>0</v>
      </c>
      <c r="S29" s="5">
        <f t="shared" si="20"/>
        <v>4722681.5759771112</v>
      </c>
      <c r="T29" s="6">
        <f t="shared" si="20"/>
        <v>0</v>
      </c>
      <c r="U29" s="5">
        <f t="shared" si="20"/>
        <v>1512805.0327672346</v>
      </c>
      <c r="V29" s="6">
        <f t="shared" si="20"/>
        <v>3423868.312757202</v>
      </c>
      <c r="W29" s="5">
        <f t="shared" si="20"/>
        <v>1512805.0327672346</v>
      </c>
      <c r="X29" s="6">
        <f t="shared" si="20"/>
        <v>0</v>
      </c>
      <c r="Y29" s="5">
        <f t="shared" si="20"/>
        <v>0</v>
      </c>
      <c r="Z29" s="6">
        <f t="shared" si="20"/>
        <v>0</v>
      </c>
      <c r="AA29" s="5">
        <f t="shared" si="20"/>
        <v>0</v>
      </c>
      <c r="AB29" s="6">
        <f t="shared" si="20"/>
        <v>0</v>
      </c>
      <c r="AC29" s="5">
        <f t="shared" si="20"/>
        <v>0</v>
      </c>
      <c r="AD29" s="6">
        <f t="shared" si="20"/>
        <v>0</v>
      </c>
      <c r="AE29" s="5">
        <f t="shared" si="20"/>
        <v>0</v>
      </c>
      <c r="AF29" s="6">
        <f>AF19/AF24</f>
        <v>0</v>
      </c>
      <c r="AG29" s="5"/>
      <c r="AH29" s="6">
        <f>I29+J29+K29+L29+M29+N29+O29+P29+Q29+R29+S29+T29+U29+V29+W29+X29+Y29+Z29+AA29+AB29+AC29+AD29+AE29+AF29</f>
        <v>15894841.530245893</v>
      </c>
    </row>
    <row r="30" spans="1:34" ht="30.75" thickBot="1" x14ac:dyDescent="0.3">
      <c r="A30" s="30">
        <f t="shared" si="4"/>
        <v>23</v>
      </c>
      <c r="B30" s="29" t="s">
        <v>38</v>
      </c>
      <c r="C30" s="23"/>
      <c r="D30" s="23"/>
      <c r="E30" s="23"/>
      <c r="F30" s="23"/>
      <c r="G30" s="23"/>
      <c r="H30" s="23"/>
      <c r="I30" s="60">
        <f>I29/(15*86400)</f>
        <v>0</v>
      </c>
      <c r="J30" s="42">
        <f>J29/(15*86400)</f>
        <v>0</v>
      </c>
      <c r="K30" s="60">
        <f t="shared" ref="K30:AF30" si="21">K29/(15*86400)</f>
        <v>0</v>
      </c>
      <c r="L30" s="42">
        <f t="shared" si="21"/>
        <v>0</v>
      </c>
      <c r="M30" s="60">
        <f t="shared" si="21"/>
        <v>0</v>
      </c>
      <c r="N30" s="42">
        <f t="shared" si="21"/>
        <v>0</v>
      </c>
      <c r="O30" s="60">
        <f t="shared" si="21"/>
        <v>0</v>
      </c>
      <c r="P30" s="42">
        <f t="shared" si="21"/>
        <v>0</v>
      </c>
      <c r="Q30" s="60">
        <f t="shared" si="21"/>
        <v>3.6440444259082647</v>
      </c>
      <c r="R30" s="42">
        <f t="shared" si="21"/>
        <v>0</v>
      </c>
      <c r="S30" s="60">
        <f t="shared" si="21"/>
        <v>3.6440444259082647</v>
      </c>
      <c r="T30" s="42">
        <f t="shared" si="21"/>
        <v>0</v>
      </c>
      <c r="U30" s="60">
        <f t="shared" si="21"/>
        <v>1.1672878339253354</v>
      </c>
      <c r="V30" s="42">
        <f t="shared" si="21"/>
        <v>2.6418736981151252</v>
      </c>
      <c r="W30" s="60">
        <f t="shared" si="21"/>
        <v>1.1672878339253354</v>
      </c>
      <c r="X30" s="42">
        <f t="shared" si="21"/>
        <v>0</v>
      </c>
      <c r="Y30" s="60">
        <f t="shared" si="21"/>
        <v>0</v>
      </c>
      <c r="Z30" s="42">
        <f t="shared" si="21"/>
        <v>0</v>
      </c>
      <c r="AA30" s="60">
        <f t="shared" si="21"/>
        <v>0</v>
      </c>
      <c r="AB30" s="42">
        <f t="shared" si="21"/>
        <v>0</v>
      </c>
      <c r="AC30" s="60">
        <f t="shared" si="21"/>
        <v>0</v>
      </c>
      <c r="AD30" s="42">
        <f t="shared" si="21"/>
        <v>0</v>
      </c>
      <c r="AE30" s="60">
        <f t="shared" si="21"/>
        <v>0</v>
      </c>
      <c r="AF30" s="42">
        <f t="shared" si="21"/>
        <v>0</v>
      </c>
      <c r="AG30" s="60"/>
      <c r="AH30" s="42"/>
    </row>
  </sheetData>
  <mergeCells count="26">
    <mergeCell ref="AG25:AH27"/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I5:J5"/>
    <mergeCell ref="K5:L5"/>
    <mergeCell ref="M5:N5"/>
    <mergeCell ref="O5:P5"/>
    <mergeCell ref="D5:D6"/>
    <mergeCell ref="E5:E6"/>
    <mergeCell ref="F5:F6"/>
    <mergeCell ref="G5:G6"/>
    <mergeCell ref="H5:H6"/>
  </mergeCells>
  <pageMargins left="0.25" right="0.25" top="0.75" bottom="0.75" header="0.3" footer="0.3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FB77-BD70-4B32-B1EB-BB0F922E3528}">
  <sheetPr>
    <tabColor rgb="FF00B050"/>
    <pageSetUpPr fitToPage="1"/>
  </sheetPr>
  <dimension ref="A1:AH29"/>
  <sheetViews>
    <sheetView view="pageBreakPreview" topLeftCell="A4" zoomScale="60" zoomScaleNormal="90" workbookViewId="0">
      <selection activeCell="F8" sqref="F8:F1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5.42578125" style="2" bestFit="1" customWidth="1"/>
    <col min="11" max="12" width="13" style="2" bestFit="1" customWidth="1"/>
    <col min="13" max="16" width="13" style="1" bestFit="1" customWidth="1"/>
    <col min="17" max="17" width="14.140625" style="1" bestFit="1" customWidth="1"/>
    <col min="18" max="19" width="14.7109375" style="1" bestFit="1" customWidth="1"/>
    <col min="20" max="20" width="13" style="1" bestFit="1" customWidth="1"/>
    <col min="21" max="21" width="14.140625" style="1" bestFit="1" customWidth="1"/>
    <col min="22" max="22" width="14.7109375" style="1" bestFit="1" customWidth="1"/>
    <col min="23" max="23" width="14.140625" style="1" bestFit="1" customWidth="1"/>
    <col min="24" max="24" width="14.7109375" style="1" bestFit="1" customWidth="1"/>
    <col min="25" max="32" width="13" style="1" bestFit="1" customWidth="1"/>
    <col min="33" max="33" width="12.85546875" style="2" customWidth="1"/>
    <col min="34" max="34" width="21.140625" style="2" customWidth="1"/>
    <col min="35" max="16384" width="9.140625" style="1"/>
  </cols>
  <sheetData>
    <row r="1" spans="1:34" ht="48" customHeight="1" thickBot="1" x14ac:dyDescent="0.4">
      <c r="A1" s="110" t="s">
        <v>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34" ht="25.5" customHeight="1" x14ac:dyDescent="0.35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3"/>
    </row>
    <row r="3" spans="1:34" ht="25.5" customHeigh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6"/>
    </row>
    <row r="4" spans="1:34" ht="25.5" customHeight="1" thickBot="1" x14ac:dyDescent="0.3">
      <c r="A4" s="117" t="s">
        <v>26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9"/>
    </row>
    <row r="5" spans="1:34" ht="65.25" customHeight="1" thickBot="1" x14ac:dyDescent="0.3">
      <c r="A5" s="120" t="s">
        <v>1</v>
      </c>
      <c r="B5" s="122" t="s">
        <v>2</v>
      </c>
      <c r="C5" s="122" t="s">
        <v>3</v>
      </c>
      <c r="D5" s="124" t="s">
        <v>27</v>
      </c>
      <c r="E5" s="124" t="s">
        <v>28</v>
      </c>
      <c r="F5" s="124" t="s">
        <v>29</v>
      </c>
      <c r="G5" s="124" t="s">
        <v>30</v>
      </c>
      <c r="H5" s="124" t="s">
        <v>39</v>
      </c>
      <c r="I5" s="126" t="s">
        <v>41</v>
      </c>
      <c r="J5" s="127"/>
      <c r="K5" s="126" t="s">
        <v>40</v>
      </c>
      <c r="L5" s="128"/>
      <c r="M5" s="106" t="s">
        <v>4</v>
      </c>
      <c r="N5" s="107"/>
      <c r="O5" s="106" t="s">
        <v>5</v>
      </c>
      <c r="P5" s="107"/>
      <c r="Q5" s="106" t="s">
        <v>6</v>
      </c>
      <c r="R5" s="107"/>
      <c r="S5" s="106" t="s">
        <v>7</v>
      </c>
      <c r="T5" s="107"/>
      <c r="U5" s="106" t="s">
        <v>8</v>
      </c>
      <c r="V5" s="107"/>
      <c r="W5" s="106" t="s">
        <v>9</v>
      </c>
      <c r="X5" s="107"/>
      <c r="Y5" s="106" t="s">
        <v>10</v>
      </c>
      <c r="Z5" s="107"/>
      <c r="AA5" s="106" t="s">
        <v>11</v>
      </c>
      <c r="AB5" s="107"/>
      <c r="AC5" s="106" t="s">
        <v>42</v>
      </c>
      <c r="AD5" s="107"/>
      <c r="AE5" s="106" t="s">
        <v>12</v>
      </c>
      <c r="AF5" s="107"/>
      <c r="AG5" s="108" t="s">
        <v>43</v>
      </c>
      <c r="AH5" s="109"/>
    </row>
    <row r="6" spans="1:34" ht="30.75" thickBot="1" x14ac:dyDescent="0.3">
      <c r="A6" s="121"/>
      <c r="B6" s="123"/>
      <c r="C6" s="123"/>
      <c r="D6" s="123"/>
      <c r="E6" s="123"/>
      <c r="F6" s="125"/>
      <c r="G6" s="123"/>
      <c r="H6" s="125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0" t="s">
        <v>44</v>
      </c>
      <c r="AH6" s="50" t="s">
        <v>45</v>
      </c>
    </row>
    <row r="7" spans="1:34" ht="15.75" thickBot="1" x14ac:dyDescent="0.3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25">
      <c r="A8" s="43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>
        <v>77.52</v>
      </c>
      <c r="G8" s="33">
        <f>E8*F8</f>
        <v>73.871296296296293</v>
      </c>
      <c r="H8" s="33">
        <v>4</v>
      </c>
      <c r="I8" s="47"/>
      <c r="J8" s="35"/>
      <c r="K8" s="34"/>
      <c r="L8" s="35"/>
      <c r="M8" s="38"/>
      <c r="N8" s="36"/>
      <c r="O8" s="38"/>
      <c r="P8" s="36"/>
      <c r="Q8" s="38"/>
      <c r="R8" s="36"/>
      <c r="S8" s="61">
        <f>G8*15*84.6</f>
        <v>93742.674999999988</v>
      </c>
      <c r="T8" s="36"/>
      <c r="U8" s="37">
        <f>G8*15*86.4</f>
        <v>95737.2</v>
      </c>
      <c r="V8" s="36"/>
      <c r="W8" s="37">
        <f>G8*15*86.4</f>
        <v>95737.2</v>
      </c>
      <c r="X8" s="39">
        <f>G8*16*86.4</f>
        <v>102119.68000000001</v>
      </c>
      <c r="Y8" s="38"/>
      <c r="Z8" s="36"/>
      <c r="AA8" s="41"/>
      <c r="AB8" s="40"/>
      <c r="AC8" s="41"/>
      <c r="AD8" s="40"/>
      <c r="AE8" s="41"/>
      <c r="AF8" s="40"/>
      <c r="AG8" s="56">
        <f>F8*H8</f>
        <v>310.08</v>
      </c>
      <c r="AH8" s="51">
        <f>I8+J8+K8+L8+M8+N8+O8+P8+Q8+R8+S8+T8+U8+V8+W8+X8+Y8+Z8+AA8+AB8+AC8+AD8+AE8+AF8</f>
        <v>387336.755</v>
      </c>
    </row>
    <row r="9" spans="1:34" ht="34.5" customHeight="1" x14ac:dyDescent="0.25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20.41</v>
      </c>
      <c r="G9" s="20">
        <f t="shared" ref="G9:G17" si="3">E9*F9</f>
        <v>19.44934413580247</v>
      </c>
      <c r="H9" s="20">
        <v>4</v>
      </c>
      <c r="I9" s="19"/>
      <c r="J9" s="4"/>
      <c r="K9" s="3"/>
      <c r="L9" s="4"/>
      <c r="M9" s="16"/>
      <c r="N9" s="17"/>
      <c r="O9" s="16"/>
      <c r="P9" s="17"/>
      <c r="Q9" s="15">
        <f>G9*15*86.4</f>
        <v>25206.350000000006</v>
      </c>
      <c r="R9" s="17"/>
      <c r="S9" s="15">
        <f>G9*15*86.4</f>
        <v>25206.350000000006</v>
      </c>
      <c r="T9" s="17"/>
      <c r="U9" s="15">
        <f>G9*15*86.4</f>
        <v>25206.350000000006</v>
      </c>
      <c r="V9" s="17"/>
      <c r="W9" s="15">
        <f>G9*15*86.4</f>
        <v>25206.350000000006</v>
      </c>
      <c r="X9" s="17"/>
      <c r="Y9" s="16"/>
      <c r="Z9" s="17"/>
      <c r="AA9" s="12"/>
      <c r="AB9" s="13"/>
      <c r="AC9" s="12"/>
      <c r="AD9" s="13"/>
      <c r="AE9" s="12"/>
      <c r="AF9" s="13"/>
      <c r="AG9" s="18">
        <f>F9*H9</f>
        <v>81.64</v>
      </c>
      <c r="AH9" s="52">
        <f>I9+J9+K9+L9+M9+N9+O9+P9+Q9+R9+S9+T9+U9+V9+W9+X9+Y9+Z9+AA9+AB9+AC9+AD9+AE9+AF9</f>
        <v>100825.40000000002</v>
      </c>
    </row>
    <row r="10" spans="1:34" ht="34.5" customHeight="1" x14ac:dyDescent="0.25">
      <c r="A10" s="30">
        <f t="shared" ref="A10:A29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7"/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4">
        <f>G10*16*86.4</f>
        <v>0</v>
      </c>
      <c r="AA10" s="12"/>
      <c r="AB10" s="13"/>
      <c r="AC10" s="12"/>
      <c r="AD10" s="13"/>
      <c r="AE10" s="12"/>
      <c r="AF10" s="13"/>
      <c r="AG10" s="18">
        <f t="shared" ref="AG10:AG16" si="5">F10*H10</f>
        <v>0</v>
      </c>
      <c r="AH10" s="52">
        <f t="shared" ref="AH10:AH17" si="6">I10+J10+K10+L10+M10+N10+O10+P10+Q10+R10+S10+T10+U10+V10+W10+X10+Y10+Z10+AA10+AB10+AC10+AD10+AE10+AF10</f>
        <v>0</v>
      </c>
    </row>
    <row r="11" spans="1:34" ht="34.5" customHeight="1" x14ac:dyDescent="0.25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/>
      <c r="G11" s="20">
        <f t="shared" si="3"/>
        <v>0</v>
      </c>
      <c r="H11" s="20">
        <v>2</v>
      </c>
      <c r="I11" s="19"/>
      <c r="J11" s="4"/>
      <c r="K11" s="3"/>
      <c r="L11" s="4"/>
      <c r="M11" s="16"/>
      <c r="N11" s="14">
        <f>G11*15*86.4</f>
        <v>0</v>
      </c>
      <c r="O11" s="16"/>
      <c r="P11" s="14">
        <f>G11*16*86.4</f>
        <v>0</v>
      </c>
      <c r="Q11" s="16"/>
      <c r="R11" s="17"/>
      <c r="S11" s="16"/>
      <c r="T11" s="17"/>
      <c r="U11" s="16"/>
      <c r="V11" s="17"/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0</v>
      </c>
      <c r="AH11" s="52">
        <f t="shared" si="6"/>
        <v>0</v>
      </c>
    </row>
    <row r="12" spans="1:34" ht="34.5" customHeight="1" x14ac:dyDescent="0.25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88.63</v>
      </c>
      <c r="G12" s="20">
        <f t="shared" si="3"/>
        <v>96.494544753086416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5">
        <f>G12*15*86.4</f>
        <v>125056.93000000001</v>
      </c>
      <c r="R12" s="17"/>
      <c r="S12" s="15">
        <f>G12*15*86.4</f>
        <v>125056.93000000001</v>
      </c>
      <c r="T12" s="17"/>
      <c r="U12" s="16"/>
      <c r="V12" s="14">
        <f>G12*16*86.4</f>
        <v>133394.05866666668</v>
      </c>
      <c r="W12" s="16"/>
      <c r="X12" s="17"/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265.89</v>
      </c>
      <c r="AH12" s="52">
        <f t="shared" si="6"/>
        <v>383507.91866666672</v>
      </c>
    </row>
    <row r="13" spans="1:34" ht="34.5" customHeight="1" x14ac:dyDescent="0.25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8.6199999999999992</v>
      </c>
      <c r="G13" s="20">
        <f t="shared" si="3"/>
        <v>8.2142746913580229</v>
      </c>
      <c r="H13" s="20">
        <v>3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G13*16*86.4</f>
        <v>11355.413333333332</v>
      </c>
      <c r="S13" s="16"/>
      <c r="T13" s="17"/>
      <c r="U13" s="15">
        <f>G13*15*86.4</f>
        <v>10645.699999999997</v>
      </c>
      <c r="V13" s="17"/>
      <c r="W13" s="16"/>
      <c r="X13" s="14">
        <f>G13*16*86.4</f>
        <v>11355.413333333332</v>
      </c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25.86</v>
      </c>
      <c r="AH13" s="52">
        <f t="shared" si="6"/>
        <v>33356.526666666658</v>
      </c>
    </row>
    <row r="14" spans="1:34" ht="34.5" customHeight="1" x14ac:dyDescent="0.25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2</v>
      </c>
      <c r="I14" s="19"/>
      <c r="J14" s="4"/>
      <c r="K14" s="3"/>
      <c r="L14" s="4"/>
      <c r="M14" s="16"/>
      <c r="N14" s="17"/>
      <c r="O14" s="16"/>
      <c r="P14" s="17"/>
      <c r="Q14" s="16"/>
      <c r="R14" s="14">
        <f>G14*15*86.4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3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0</v>
      </c>
      <c r="R15" s="17"/>
      <c r="S15" s="15">
        <f>G15*15*86.4</f>
        <v>0</v>
      </c>
      <c r="T15" s="17"/>
      <c r="U15" s="16"/>
      <c r="V15" s="14">
        <f>G15*16*86.4</f>
        <v>0</v>
      </c>
      <c r="W15" s="16"/>
      <c r="X15" s="17"/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0</v>
      </c>
      <c r="AH15" s="52">
        <f t="shared" si="6"/>
        <v>0</v>
      </c>
    </row>
    <row r="16" spans="1:34" ht="34.5" customHeight="1" x14ac:dyDescent="0.25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1.05</v>
      </c>
      <c r="G16" s="20">
        <f t="shared" si="3"/>
        <v>1.1431712962962963</v>
      </c>
      <c r="H16" s="20">
        <v>4</v>
      </c>
      <c r="I16" s="19"/>
      <c r="J16" s="4"/>
      <c r="K16" s="3"/>
      <c r="L16" s="4"/>
      <c r="M16" s="16"/>
      <c r="N16" s="17"/>
      <c r="O16" s="16"/>
      <c r="P16" s="17"/>
      <c r="Q16" s="15">
        <f>G16*15*86.4</f>
        <v>1481.5500000000002</v>
      </c>
      <c r="R16" s="17"/>
      <c r="S16" s="16"/>
      <c r="T16" s="14">
        <f>G1521*86.4</f>
        <v>0</v>
      </c>
      <c r="U16" s="16"/>
      <c r="V16" s="14">
        <f>G16*16*86.4</f>
        <v>1580.3200000000002</v>
      </c>
      <c r="W16" s="16"/>
      <c r="X16" s="14">
        <f>G16*16*86.4</f>
        <v>1580.3200000000002</v>
      </c>
      <c r="Y16" s="16"/>
      <c r="Z16" s="17"/>
      <c r="AA16" s="12"/>
      <c r="AB16" s="13"/>
      <c r="AC16" s="12"/>
      <c r="AD16" s="13"/>
      <c r="AE16" s="12"/>
      <c r="AF16" s="13"/>
      <c r="AG16" s="18">
        <f t="shared" si="5"/>
        <v>4.2</v>
      </c>
      <c r="AH16" s="52">
        <f t="shared" si="6"/>
        <v>4642.1900000000005</v>
      </c>
    </row>
    <row r="17" spans="1:34" ht="34.5" customHeight="1" thickBot="1" x14ac:dyDescent="0.3">
      <c r="A17" s="30">
        <f t="shared" si="4"/>
        <v>10</v>
      </c>
      <c r="B17" s="29" t="s">
        <v>25</v>
      </c>
      <c r="C17" s="65">
        <v>1411</v>
      </c>
      <c r="D17" s="65">
        <f t="shared" si="1"/>
        <v>16.331018518518519</v>
      </c>
      <c r="E17" s="65">
        <f t="shared" si="2"/>
        <v>1.0887345679012346</v>
      </c>
      <c r="F17" s="65"/>
      <c r="G17" s="65">
        <f t="shared" si="3"/>
        <v>0</v>
      </c>
      <c r="H17" s="65">
        <v>4</v>
      </c>
      <c r="I17" s="66"/>
      <c r="J17" s="67"/>
      <c r="K17" s="68"/>
      <c r="L17" s="67"/>
      <c r="M17" s="69"/>
      <c r="N17" s="70"/>
      <c r="O17" s="69"/>
      <c r="P17" s="70"/>
      <c r="Q17" s="69"/>
      <c r="R17" s="71">
        <f>G17*16*86.4</f>
        <v>0</v>
      </c>
      <c r="S17" s="72">
        <f>G17*15*86.4</f>
        <v>0</v>
      </c>
      <c r="T17" s="70"/>
      <c r="U17" s="72">
        <f>G17*15*86.4</f>
        <v>0</v>
      </c>
      <c r="V17" s="70"/>
      <c r="W17" s="72">
        <f>G17*15*86.4</f>
        <v>0</v>
      </c>
      <c r="X17" s="70"/>
      <c r="Y17" s="69"/>
      <c r="Z17" s="70"/>
      <c r="AA17" s="48"/>
      <c r="AB17" s="49"/>
      <c r="AC17" s="48"/>
      <c r="AD17" s="49"/>
      <c r="AE17" s="48"/>
      <c r="AF17" s="49"/>
      <c r="AG17" s="57">
        <f>F17*H17</f>
        <v>0</v>
      </c>
      <c r="AH17" s="53">
        <f t="shared" si="6"/>
        <v>0</v>
      </c>
    </row>
    <row r="18" spans="1:34" ht="38.25" customHeight="1" x14ac:dyDescent="0.25">
      <c r="A18" s="30"/>
      <c r="B18" s="64" t="s">
        <v>51</v>
      </c>
      <c r="C18" s="22"/>
      <c r="D18" s="22"/>
      <c r="E18" s="22"/>
      <c r="F18" s="22"/>
      <c r="G18" s="22"/>
      <c r="H18" s="22"/>
      <c r="I18" s="73"/>
      <c r="J18" s="73"/>
      <c r="K18" s="73"/>
      <c r="L18" s="73"/>
      <c r="M18" s="73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3"/>
      <c r="AB18" s="73"/>
      <c r="AC18" s="73"/>
      <c r="AD18" s="73"/>
      <c r="AE18" s="73"/>
      <c r="AF18" s="73"/>
      <c r="AG18" s="62"/>
      <c r="AH18" s="63"/>
    </row>
    <row r="19" spans="1:34" ht="38.25" customHeight="1" x14ac:dyDescent="0.25">
      <c r="A19" s="30">
        <f>A17+1</f>
        <v>11</v>
      </c>
      <c r="B19" s="46" t="s">
        <v>31</v>
      </c>
      <c r="C19" s="44"/>
      <c r="D19" s="44"/>
      <c r="E19" s="44"/>
      <c r="F19" s="44"/>
      <c r="G19" s="45"/>
      <c r="H19" s="45"/>
      <c r="I19" s="55">
        <f>I8+I9+I10+I11+I12+I13+I14+I15+I16+I17+I25+I26+I27</f>
        <v>1107400</v>
      </c>
      <c r="J19" s="55">
        <f t="shared" ref="J19:AF19" si="7">J8+J9+J10+J11+J12+J13+J14+J15+J16+J17+J25+J26+J27</f>
        <v>1107400</v>
      </c>
      <c r="K19" s="55">
        <f t="shared" si="7"/>
        <v>42500</v>
      </c>
      <c r="L19" s="55">
        <f t="shared" si="7"/>
        <v>42500</v>
      </c>
      <c r="M19" s="55">
        <f t="shared" si="7"/>
        <v>42500</v>
      </c>
      <c r="N19" s="55">
        <f t="shared" si="7"/>
        <v>42500</v>
      </c>
      <c r="O19" s="55">
        <f t="shared" si="7"/>
        <v>42500</v>
      </c>
      <c r="P19" s="55">
        <f t="shared" si="7"/>
        <v>42500</v>
      </c>
      <c r="Q19" s="55">
        <f t="shared" si="7"/>
        <v>194244.83000000002</v>
      </c>
      <c r="R19" s="55">
        <f t="shared" si="7"/>
        <v>53855.41333333333</v>
      </c>
      <c r="S19" s="55">
        <f t="shared" si="7"/>
        <v>286505.95500000002</v>
      </c>
      <c r="T19" s="55">
        <f t="shared" si="7"/>
        <v>42500</v>
      </c>
      <c r="U19" s="55">
        <f t="shared" si="7"/>
        <v>174089.25</v>
      </c>
      <c r="V19" s="55">
        <f t="shared" si="7"/>
        <v>177474.37866666669</v>
      </c>
      <c r="W19" s="55">
        <f t="shared" si="7"/>
        <v>163443.54999999999</v>
      </c>
      <c r="X19" s="55">
        <f t="shared" si="7"/>
        <v>157555.41333333333</v>
      </c>
      <c r="Y19" s="55">
        <f t="shared" si="7"/>
        <v>42500</v>
      </c>
      <c r="Z19" s="55">
        <f t="shared" si="7"/>
        <v>42500</v>
      </c>
      <c r="AA19" s="55">
        <f t="shared" si="7"/>
        <v>42500</v>
      </c>
      <c r="AB19" s="55">
        <f t="shared" si="7"/>
        <v>42500</v>
      </c>
      <c r="AC19" s="55">
        <f t="shared" si="7"/>
        <v>42500</v>
      </c>
      <c r="AD19" s="55">
        <f t="shared" si="7"/>
        <v>42500</v>
      </c>
      <c r="AE19" s="55">
        <f t="shared" si="7"/>
        <v>42500</v>
      </c>
      <c r="AF19" s="55">
        <f t="shared" si="7"/>
        <v>42500</v>
      </c>
      <c r="AG19" s="55">
        <f>AG8+AG9+AG10+AG11+AG12+AG13+AG14+AG15+AG16+AG17</f>
        <v>687.67</v>
      </c>
      <c r="AH19" s="54">
        <f>I19+J19+K19+L19+M19+N19+O19+P19+Q19+R19+S19+T19+U19+V19+W19+X19+Y19+Z19+AA19+AB19+AC19+AD19+AE19+AF19</f>
        <v>4059468.7903333334</v>
      </c>
    </row>
    <row r="20" spans="1:34" ht="38.25" customHeight="1" x14ac:dyDescent="0.25">
      <c r="A20" s="30">
        <f t="shared" si="4"/>
        <v>12</v>
      </c>
      <c r="B20" s="28" t="s">
        <v>32</v>
      </c>
      <c r="C20" s="22"/>
      <c r="D20" s="22"/>
      <c r="E20" s="22"/>
      <c r="F20" s="22"/>
      <c r="G20" s="22"/>
      <c r="H20" s="22"/>
      <c r="I20" s="9">
        <v>0.9</v>
      </c>
      <c r="J20" s="10">
        <f>I20</f>
        <v>0.9</v>
      </c>
      <c r="K20" s="9">
        <v>0.9</v>
      </c>
      <c r="L20" s="10">
        <f t="shared" ref="L20:L23" si="8">K20</f>
        <v>0.9</v>
      </c>
      <c r="M20" s="9">
        <v>0.9</v>
      </c>
      <c r="N20" s="10">
        <f t="shared" ref="N20:N23" si="9">M20</f>
        <v>0.9</v>
      </c>
      <c r="O20" s="9">
        <v>0.9</v>
      </c>
      <c r="P20" s="10">
        <f t="shared" ref="P20:P23" si="10">O20</f>
        <v>0.9</v>
      </c>
      <c r="Q20" s="9">
        <v>0.9</v>
      </c>
      <c r="R20" s="10">
        <f t="shared" ref="R20:R23" si="11">Q20</f>
        <v>0.9</v>
      </c>
      <c r="S20" s="9">
        <v>0.9</v>
      </c>
      <c r="T20" s="10">
        <f t="shared" ref="T20:T23" si="12">S20</f>
        <v>0.9</v>
      </c>
      <c r="U20" s="9">
        <v>0.9</v>
      </c>
      <c r="V20" s="10">
        <f t="shared" ref="V20:V23" si="13">U20</f>
        <v>0.9</v>
      </c>
      <c r="W20" s="9">
        <v>0.9</v>
      </c>
      <c r="X20" s="10">
        <f t="shared" ref="X20:X23" si="14">W20</f>
        <v>0.9</v>
      </c>
      <c r="Y20" s="9">
        <v>0.9</v>
      </c>
      <c r="Z20" s="10">
        <f t="shared" ref="Z20:Z23" si="15">Y20</f>
        <v>0.9</v>
      </c>
      <c r="AA20" s="9">
        <v>0.9</v>
      </c>
      <c r="AB20" s="10">
        <f t="shared" ref="AB20:AB23" si="16">AA20</f>
        <v>0.9</v>
      </c>
      <c r="AC20" s="9">
        <v>0.9</v>
      </c>
      <c r="AD20" s="10">
        <f t="shared" ref="AD20:AD23" si="17">AC20</f>
        <v>0.9</v>
      </c>
      <c r="AE20" s="9">
        <v>0.9</v>
      </c>
      <c r="AF20" s="10">
        <f t="shared" ref="AF20:AH23" si="18">AE20</f>
        <v>0.9</v>
      </c>
      <c r="AG20" s="10">
        <f t="shared" si="18"/>
        <v>0.9</v>
      </c>
      <c r="AH20" s="10">
        <f t="shared" si="18"/>
        <v>0.9</v>
      </c>
    </row>
    <row r="21" spans="1:34" ht="38.25" customHeight="1" x14ac:dyDescent="0.25">
      <c r="A21" s="30">
        <f t="shared" si="4"/>
        <v>13</v>
      </c>
      <c r="B21" s="28" t="s">
        <v>33</v>
      </c>
      <c r="C21" s="21"/>
      <c r="D21" s="21"/>
      <c r="E21" s="21"/>
      <c r="F21" s="21"/>
      <c r="G21" s="24"/>
      <c r="H21" s="24"/>
      <c r="I21" s="58">
        <v>0.9</v>
      </c>
      <c r="J21" s="59">
        <f>I21</f>
        <v>0.9</v>
      </c>
      <c r="K21" s="58">
        <v>0.9</v>
      </c>
      <c r="L21" s="59">
        <f t="shared" si="8"/>
        <v>0.9</v>
      </c>
      <c r="M21" s="58">
        <v>0.9</v>
      </c>
      <c r="N21" s="59">
        <f t="shared" si="9"/>
        <v>0.9</v>
      </c>
      <c r="O21" s="58">
        <v>0.9</v>
      </c>
      <c r="P21" s="59">
        <f t="shared" si="10"/>
        <v>0.9</v>
      </c>
      <c r="Q21" s="58">
        <v>0.9</v>
      </c>
      <c r="R21" s="59">
        <f t="shared" si="11"/>
        <v>0.9</v>
      </c>
      <c r="S21" s="58">
        <v>0.9</v>
      </c>
      <c r="T21" s="59">
        <f t="shared" si="12"/>
        <v>0.9</v>
      </c>
      <c r="U21" s="58">
        <v>0.9</v>
      </c>
      <c r="V21" s="59">
        <f t="shared" si="13"/>
        <v>0.9</v>
      </c>
      <c r="W21" s="58">
        <v>0.9</v>
      </c>
      <c r="X21" s="59">
        <f t="shared" si="14"/>
        <v>0.9</v>
      </c>
      <c r="Y21" s="58">
        <v>0.9</v>
      </c>
      <c r="Z21" s="59">
        <f t="shared" si="15"/>
        <v>0.9</v>
      </c>
      <c r="AA21" s="58">
        <v>0.9</v>
      </c>
      <c r="AB21" s="59">
        <f t="shared" si="16"/>
        <v>0.9</v>
      </c>
      <c r="AC21" s="58">
        <v>0.9</v>
      </c>
      <c r="AD21" s="59">
        <f t="shared" si="17"/>
        <v>0.9</v>
      </c>
      <c r="AE21" s="58">
        <v>0.9</v>
      </c>
      <c r="AF21" s="59">
        <f t="shared" si="18"/>
        <v>0.9</v>
      </c>
      <c r="AG21" s="59">
        <f t="shared" si="18"/>
        <v>0.9</v>
      </c>
      <c r="AH21" s="59">
        <f t="shared" si="18"/>
        <v>0.9</v>
      </c>
    </row>
    <row r="22" spans="1:34" ht="38.25" customHeight="1" x14ac:dyDescent="0.25">
      <c r="A22" s="30">
        <f t="shared" si="4"/>
        <v>14</v>
      </c>
      <c r="B22" s="28" t="s">
        <v>34</v>
      </c>
      <c r="C22" s="22"/>
      <c r="D22" s="22"/>
      <c r="E22" s="22"/>
      <c r="F22" s="22"/>
      <c r="G22" s="22"/>
      <c r="H22" s="22"/>
      <c r="I22" s="7">
        <v>0.85</v>
      </c>
      <c r="J22" s="8">
        <f>I22</f>
        <v>0.85</v>
      </c>
      <c r="K22" s="7">
        <v>0.85</v>
      </c>
      <c r="L22" s="8">
        <f t="shared" si="8"/>
        <v>0.85</v>
      </c>
      <c r="M22" s="7">
        <v>0.85</v>
      </c>
      <c r="N22" s="8">
        <f t="shared" si="9"/>
        <v>0.85</v>
      </c>
      <c r="O22" s="7">
        <v>0.85</v>
      </c>
      <c r="P22" s="8">
        <f t="shared" si="10"/>
        <v>0.85</v>
      </c>
      <c r="Q22" s="7">
        <v>0.85</v>
      </c>
      <c r="R22" s="8">
        <f t="shared" si="11"/>
        <v>0.85</v>
      </c>
      <c r="S22" s="7">
        <v>0.85</v>
      </c>
      <c r="T22" s="8">
        <f t="shared" si="12"/>
        <v>0.85</v>
      </c>
      <c r="U22" s="7">
        <v>0.85</v>
      </c>
      <c r="V22" s="8">
        <f t="shared" si="13"/>
        <v>0.85</v>
      </c>
      <c r="W22" s="7">
        <v>0.85</v>
      </c>
      <c r="X22" s="8">
        <f t="shared" si="14"/>
        <v>0.85</v>
      </c>
      <c r="Y22" s="7">
        <v>0.85</v>
      </c>
      <c r="Z22" s="8">
        <f t="shared" si="15"/>
        <v>0.85</v>
      </c>
      <c r="AA22" s="7">
        <v>0.85</v>
      </c>
      <c r="AB22" s="8">
        <f t="shared" si="16"/>
        <v>0.85</v>
      </c>
      <c r="AC22" s="7">
        <v>0.85</v>
      </c>
      <c r="AD22" s="8">
        <f t="shared" si="17"/>
        <v>0.85</v>
      </c>
      <c r="AE22" s="7">
        <v>0.85</v>
      </c>
      <c r="AF22" s="8">
        <f t="shared" si="18"/>
        <v>0.85</v>
      </c>
      <c r="AG22" s="8">
        <f t="shared" si="18"/>
        <v>0.85</v>
      </c>
      <c r="AH22" s="8">
        <f t="shared" si="18"/>
        <v>0.85</v>
      </c>
    </row>
    <row r="23" spans="1:34" ht="38.25" customHeight="1" x14ac:dyDescent="0.25">
      <c r="A23" s="30">
        <f t="shared" si="4"/>
        <v>15</v>
      </c>
      <c r="B23" s="28" t="s">
        <v>35</v>
      </c>
      <c r="C23" s="22"/>
      <c r="D23" s="22"/>
      <c r="E23" s="22"/>
      <c r="F23" s="22"/>
      <c r="G23" s="22"/>
      <c r="H23" s="22"/>
      <c r="I23" s="7">
        <v>0.83</v>
      </c>
      <c r="J23" s="8">
        <f>I23</f>
        <v>0.83</v>
      </c>
      <c r="K23" s="7">
        <v>0.83</v>
      </c>
      <c r="L23" s="8">
        <f t="shared" si="8"/>
        <v>0.83</v>
      </c>
      <c r="M23" s="7">
        <v>0.83</v>
      </c>
      <c r="N23" s="8">
        <f t="shared" si="9"/>
        <v>0.83</v>
      </c>
      <c r="O23" s="7">
        <v>0.83</v>
      </c>
      <c r="P23" s="8">
        <f t="shared" si="10"/>
        <v>0.83</v>
      </c>
      <c r="Q23" s="7">
        <v>0.83</v>
      </c>
      <c r="R23" s="8">
        <f t="shared" si="11"/>
        <v>0.83</v>
      </c>
      <c r="S23" s="7">
        <v>0.83</v>
      </c>
      <c r="T23" s="8">
        <f t="shared" si="12"/>
        <v>0.83</v>
      </c>
      <c r="U23" s="7">
        <v>0.83</v>
      </c>
      <c r="V23" s="8">
        <f t="shared" si="13"/>
        <v>0.83</v>
      </c>
      <c r="W23" s="7">
        <v>0.83</v>
      </c>
      <c r="X23" s="8">
        <f t="shared" si="14"/>
        <v>0.83</v>
      </c>
      <c r="Y23" s="7">
        <v>0.83</v>
      </c>
      <c r="Z23" s="8">
        <f t="shared" si="15"/>
        <v>0.83</v>
      </c>
      <c r="AA23" s="7">
        <v>0.83</v>
      </c>
      <c r="AB23" s="8">
        <f t="shared" si="16"/>
        <v>0.83</v>
      </c>
      <c r="AC23" s="7">
        <v>0.83</v>
      </c>
      <c r="AD23" s="8">
        <f t="shared" si="17"/>
        <v>0.83</v>
      </c>
      <c r="AE23" s="7">
        <v>0.83</v>
      </c>
      <c r="AF23" s="8">
        <f t="shared" si="18"/>
        <v>0.83</v>
      </c>
      <c r="AG23" s="8">
        <f t="shared" si="18"/>
        <v>0.83</v>
      </c>
      <c r="AH23" s="8">
        <f t="shared" si="18"/>
        <v>0.83</v>
      </c>
    </row>
    <row r="24" spans="1:34" ht="38.25" customHeight="1" x14ac:dyDescent="0.25">
      <c r="A24" s="30">
        <f t="shared" si="4"/>
        <v>16</v>
      </c>
      <c r="B24" s="28" t="s">
        <v>36</v>
      </c>
      <c r="C24" s="22"/>
      <c r="D24" s="22"/>
      <c r="E24" s="22"/>
      <c r="F24" s="22"/>
      <c r="G24" s="22"/>
      <c r="H24" s="22"/>
      <c r="I24" s="7">
        <f>I20*I21*I22*I23</f>
        <v>0.57145499999999994</v>
      </c>
      <c r="J24" s="8">
        <f>J20*J21*J22*J23</f>
        <v>0.57145499999999994</v>
      </c>
      <c r="K24" s="7">
        <f t="shared" ref="K24:AH24" si="19">K20*K21*K22*K23</f>
        <v>0.57145499999999994</v>
      </c>
      <c r="L24" s="8">
        <f t="shared" si="19"/>
        <v>0.57145499999999994</v>
      </c>
      <c r="M24" s="7">
        <f t="shared" si="19"/>
        <v>0.57145499999999994</v>
      </c>
      <c r="N24" s="8">
        <f t="shared" si="19"/>
        <v>0.57145499999999994</v>
      </c>
      <c r="O24" s="7">
        <f>O20*O21*O22*O23</f>
        <v>0.57145499999999994</v>
      </c>
      <c r="P24" s="8">
        <f t="shared" si="19"/>
        <v>0.57145499999999994</v>
      </c>
      <c r="Q24" s="7">
        <f t="shared" si="19"/>
        <v>0.57145499999999994</v>
      </c>
      <c r="R24" s="8">
        <f t="shared" si="19"/>
        <v>0.57145499999999994</v>
      </c>
      <c r="S24" s="7">
        <f t="shared" si="19"/>
        <v>0.57145499999999994</v>
      </c>
      <c r="T24" s="8">
        <f t="shared" si="19"/>
        <v>0.57145499999999994</v>
      </c>
      <c r="U24" s="7">
        <f t="shared" si="19"/>
        <v>0.57145499999999994</v>
      </c>
      <c r="V24" s="8">
        <f t="shared" si="19"/>
        <v>0.57145499999999994</v>
      </c>
      <c r="W24" s="7">
        <f t="shared" si="19"/>
        <v>0.57145499999999994</v>
      </c>
      <c r="X24" s="8">
        <f t="shared" si="19"/>
        <v>0.57145499999999994</v>
      </c>
      <c r="Y24" s="7">
        <f t="shared" si="19"/>
        <v>0.57145499999999994</v>
      </c>
      <c r="Z24" s="8">
        <f t="shared" si="19"/>
        <v>0.57145499999999994</v>
      </c>
      <c r="AA24" s="7">
        <f t="shared" si="19"/>
        <v>0.57145499999999994</v>
      </c>
      <c r="AB24" s="8">
        <f t="shared" si="19"/>
        <v>0.57145499999999994</v>
      </c>
      <c r="AC24" s="7">
        <f t="shared" si="19"/>
        <v>0.57145499999999994</v>
      </c>
      <c r="AD24" s="8">
        <f t="shared" si="19"/>
        <v>0.57145499999999994</v>
      </c>
      <c r="AE24" s="7">
        <f t="shared" si="19"/>
        <v>0.57145499999999994</v>
      </c>
      <c r="AF24" s="8">
        <f t="shared" si="19"/>
        <v>0.57145499999999994</v>
      </c>
      <c r="AG24" s="8">
        <f t="shared" si="19"/>
        <v>0.57145499999999994</v>
      </c>
      <c r="AH24" s="8">
        <f t="shared" si="19"/>
        <v>0.57145499999999994</v>
      </c>
    </row>
    <row r="25" spans="1:34" ht="38.25" customHeight="1" x14ac:dyDescent="0.25">
      <c r="A25" s="30"/>
      <c r="B25" s="28" t="s">
        <v>48</v>
      </c>
      <c r="C25" s="22"/>
      <c r="D25" s="22"/>
      <c r="E25" s="22"/>
      <c r="F25" s="22"/>
      <c r="G25" s="22"/>
      <c r="H25" s="22"/>
      <c r="I25" s="7">
        <v>1107400</v>
      </c>
      <c r="J25" s="7">
        <v>1107400</v>
      </c>
      <c r="K25" s="7">
        <v>42500</v>
      </c>
      <c r="L25" s="7">
        <v>42500</v>
      </c>
      <c r="M25" s="7">
        <v>42500</v>
      </c>
      <c r="N25" s="7">
        <v>42500</v>
      </c>
      <c r="O25" s="7">
        <v>42500</v>
      </c>
      <c r="P25" s="7">
        <v>42500</v>
      </c>
      <c r="Q25" s="7">
        <v>42500</v>
      </c>
      <c r="R25" s="7">
        <v>42500</v>
      </c>
      <c r="S25" s="7">
        <v>42500</v>
      </c>
      <c r="T25" s="7">
        <v>42500</v>
      </c>
      <c r="U25" s="7">
        <v>42500</v>
      </c>
      <c r="V25" s="7">
        <v>42500</v>
      </c>
      <c r="W25" s="7">
        <v>42500</v>
      </c>
      <c r="X25" s="7">
        <v>42500</v>
      </c>
      <c r="Y25" s="7">
        <v>42500</v>
      </c>
      <c r="Z25" s="7">
        <v>42500</v>
      </c>
      <c r="AA25" s="7">
        <v>42500</v>
      </c>
      <c r="AB25" s="7">
        <v>42500</v>
      </c>
      <c r="AC25" s="7">
        <v>42500</v>
      </c>
      <c r="AD25" s="7">
        <v>42500</v>
      </c>
      <c r="AE25" s="7">
        <v>42500</v>
      </c>
      <c r="AF25" s="7">
        <v>42500</v>
      </c>
      <c r="AG25" s="100" t="s">
        <v>52</v>
      </c>
      <c r="AH25" s="101"/>
    </row>
    <row r="26" spans="1:34" ht="38.25" customHeight="1" x14ac:dyDescent="0.25">
      <c r="A26" s="30"/>
      <c r="B26" s="28" t="s">
        <v>49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9"/>
      <c r="AH26" s="103"/>
    </row>
    <row r="27" spans="1:34" ht="38.25" customHeight="1" x14ac:dyDescent="0.25">
      <c r="A27" s="30"/>
      <c r="B27" s="28" t="s">
        <v>50</v>
      </c>
      <c r="C27" s="22"/>
      <c r="D27" s="22"/>
      <c r="E27" s="22"/>
      <c r="F27" s="22"/>
      <c r="G27" s="22"/>
      <c r="H27" s="22"/>
      <c r="I27" s="7"/>
      <c r="J27" s="8"/>
      <c r="K27" s="7"/>
      <c r="L27" s="8"/>
      <c r="M27" s="7"/>
      <c r="N27" s="8"/>
      <c r="O27" s="7"/>
      <c r="P27" s="8"/>
      <c r="Q27" s="7"/>
      <c r="R27" s="8"/>
      <c r="S27" s="7"/>
      <c r="T27" s="8"/>
      <c r="U27" s="7"/>
      <c r="V27" s="8"/>
      <c r="W27" s="7"/>
      <c r="X27" s="8"/>
      <c r="Y27" s="7"/>
      <c r="Z27" s="8"/>
      <c r="AA27" s="7"/>
      <c r="AB27" s="8"/>
      <c r="AC27" s="7"/>
      <c r="AD27" s="8"/>
      <c r="AE27" s="7"/>
      <c r="AF27" s="8"/>
      <c r="AG27" s="104"/>
      <c r="AH27" s="105"/>
    </row>
    <row r="28" spans="1:34" ht="38.25" customHeight="1" x14ac:dyDescent="0.25">
      <c r="A28" s="30">
        <f>A24+1</f>
        <v>17</v>
      </c>
      <c r="B28" s="28" t="s">
        <v>37</v>
      </c>
      <c r="C28" s="22"/>
      <c r="D28" s="22"/>
      <c r="E28" s="22"/>
      <c r="F28" s="22"/>
      <c r="G28" s="22"/>
      <c r="H28" s="22"/>
      <c r="I28" s="5">
        <f>I19/I24</f>
        <v>1937860.3739577048</v>
      </c>
      <c r="J28" s="6">
        <f>J19/J24</f>
        <v>1937860.3739577048</v>
      </c>
      <c r="K28" s="5">
        <f t="shared" ref="K28:AE28" si="20">K19/K24</f>
        <v>74371.560315335431</v>
      </c>
      <c r="L28" s="6">
        <f t="shared" si="20"/>
        <v>74371.560315335431</v>
      </c>
      <c r="M28" s="5">
        <f t="shared" si="20"/>
        <v>74371.560315335431</v>
      </c>
      <c r="N28" s="6">
        <f t="shared" si="20"/>
        <v>74371.560315335431</v>
      </c>
      <c r="O28" s="5">
        <f>O19/O24</f>
        <v>74371.560315335431</v>
      </c>
      <c r="P28" s="6">
        <f t="shared" si="20"/>
        <v>74371.560315335431</v>
      </c>
      <c r="Q28" s="5">
        <f t="shared" si="20"/>
        <v>339912.73153616651</v>
      </c>
      <c r="R28" s="6">
        <f t="shared" si="20"/>
        <v>94242.614612407517</v>
      </c>
      <c r="S28" s="5">
        <f t="shared" si="20"/>
        <v>501362.23324671242</v>
      </c>
      <c r="T28" s="6">
        <f t="shared" si="20"/>
        <v>74371.560315335431</v>
      </c>
      <c r="U28" s="5">
        <f t="shared" si="20"/>
        <v>304642.09780297667</v>
      </c>
      <c r="V28" s="6">
        <f t="shared" si="20"/>
        <v>310565.79899846308</v>
      </c>
      <c r="W28" s="5">
        <f t="shared" si="20"/>
        <v>286012.98439947155</v>
      </c>
      <c r="X28" s="6">
        <f t="shared" si="20"/>
        <v>275709.22178182594</v>
      </c>
      <c r="Y28" s="5">
        <f t="shared" si="20"/>
        <v>74371.560315335431</v>
      </c>
      <c r="Z28" s="6">
        <f t="shared" si="20"/>
        <v>74371.560315335431</v>
      </c>
      <c r="AA28" s="5">
        <f t="shared" si="20"/>
        <v>74371.560315335431</v>
      </c>
      <c r="AB28" s="6">
        <f t="shared" si="20"/>
        <v>74371.560315335431</v>
      </c>
      <c r="AC28" s="5">
        <f t="shared" si="20"/>
        <v>74371.560315335431</v>
      </c>
      <c r="AD28" s="6">
        <f t="shared" si="20"/>
        <v>74371.560315335431</v>
      </c>
      <c r="AE28" s="5">
        <f t="shared" si="20"/>
        <v>74371.560315335431</v>
      </c>
      <c r="AF28" s="6">
        <f>AF19/AF24</f>
        <v>74371.560315335431</v>
      </c>
      <c r="AG28" s="5"/>
      <c r="AH28" s="6">
        <f>I28+J28+K28+L28+M28+N28+O28+P28+Q28+R28+S28+T28+U28+V28+W28+X28+Y28+Z28+AA28+AB28+AC28+AD28+AE28+AF28</f>
        <v>7103741.8350234628</v>
      </c>
    </row>
    <row r="29" spans="1:34" ht="30.75" thickBot="1" x14ac:dyDescent="0.3">
      <c r="A29" s="30">
        <f t="shared" si="4"/>
        <v>18</v>
      </c>
      <c r="B29" s="29" t="s">
        <v>38</v>
      </c>
      <c r="C29" s="23"/>
      <c r="D29" s="23"/>
      <c r="E29" s="23"/>
      <c r="F29" s="23"/>
      <c r="G29" s="23"/>
      <c r="H29" s="23"/>
      <c r="I29" s="60">
        <f>I28/(15*86400)</f>
        <v>1.495262634226624</v>
      </c>
      <c r="J29" s="42">
        <f>J28/(15*86400)</f>
        <v>1.495262634226624</v>
      </c>
      <c r="K29" s="60">
        <f t="shared" ref="K29:AF29" si="21">K28/(15*86400)</f>
        <v>5.738546320627734E-2</v>
      </c>
      <c r="L29" s="42">
        <f t="shared" si="21"/>
        <v>5.738546320627734E-2</v>
      </c>
      <c r="M29" s="60">
        <f t="shared" si="21"/>
        <v>5.738546320627734E-2</v>
      </c>
      <c r="N29" s="42">
        <f t="shared" si="21"/>
        <v>5.738546320627734E-2</v>
      </c>
      <c r="O29" s="60">
        <f t="shared" si="21"/>
        <v>5.738546320627734E-2</v>
      </c>
      <c r="P29" s="42">
        <f t="shared" si="21"/>
        <v>5.738546320627734E-2</v>
      </c>
      <c r="Q29" s="60">
        <f t="shared" si="21"/>
        <v>0.26227834223469637</v>
      </c>
      <c r="R29" s="42">
        <f t="shared" si="21"/>
        <v>7.2718066830561354E-2</v>
      </c>
      <c r="S29" s="60">
        <f t="shared" si="21"/>
        <v>0.38685357503604356</v>
      </c>
      <c r="T29" s="42">
        <f t="shared" si="21"/>
        <v>5.738546320627734E-2</v>
      </c>
      <c r="U29" s="60">
        <f t="shared" si="21"/>
        <v>0.23506334707019805</v>
      </c>
      <c r="V29" s="42">
        <f t="shared" si="21"/>
        <v>0.23963410416548078</v>
      </c>
      <c r="W29" s="60">
        <f t="shared" si="21"/>
        <v>0.22068903117243174</v>
      </c>
      <c r="X29" s="42">
        <f t="shared" si="21"/>
        <v>0.21273859705387804</v>
      </c>
      <c r="Y29" s="60">
        <f t="shared" si="21"/>
        <v>5.738546320627734E-2</v>
      </c>
      <c r="Z29" s="42">
        <f t="shared" si="21"/>
        <v>5.738546320627734E-2</v>
      </c>
      <c r="AA29" s="60">
        <f t="shared" si="21"/>
        <v>5.738546320627734E-2</v>
      </c>
      <c r="AB29" s="42">
        <f t="shared" si="21"/>
        <v>5.738546320627734E-2</v>
      </c>
      <c r="AC29" s="60">
        <f t="shared" si="21"/>
        <v>5.738546320627734E-2</v>
      </c>
      <c r="AD29" s="42">
        <f t="shared" si="21"/>
        <v>5.738546320627734E-2</v>
      </c>
      <c r="AE29" s="60">
        <f t="shared" si="21"/>
        <v>5.738546320627734E-2</v>
      </c>
      <c r="AF29" s="42">
        <f t="shared" si="21"/>
        <v>5.738546320627734E-2</v>
      </c>
      <c r="AG29" s="60"/>
      <c r="AH29" s="42"/>
    </row>
  </sheetData>
  <mergeCells count="26">
    <mergeCell ref="AG25:AH27"/>
    <mergeCell ref="O5:P5"/>
    <mergeCell ref="A1:Q1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AC5:AD5"/>
    <mergeCell ref="AE5:AF5"/>
    <mergeCell ref="AG5:AH5"/>
    <mergeCell ref="Q5:R5"/>
    <mergeCell ref="S5:T5"/>
    <mergeCell ref="U5:V5"/>
    <mergeCell ref="W5:X5"/>
    <mergeCell ref="Y5:Z5"/>
    <mergeCell ref="AA5:AB5"/>
  </mergeCells>
  <pageMargins left="0.25" right="0.25" top="0.75" bottom="0.75" header="0.3" footer="0.3"/>
  <pageSetup paperSize="9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F641-D690-4C1A-BCD4-847A43039ADD}">
  <sheetPr>
    <tabColor rgb="FF00B050"/>
    <pageSetUpPr fitToPage="1"/>
  </sheetPr>
  <dimension ref="A1:AH29"/>
  <sheetViews>
    <sheetView view="pageBreakPreview" topLeftCell="A3" zoomScale="60" zoomScaleNormal="90" workbookViewId="0">
      <selection activeCell="F8" sqref="F8:F1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7" style="2" customWidth="1"/>
    <col min="13" max="13" width="7" style="1" customWidth="1"/>
    <col min="14" max="14" width="9.85546875" style="1" customWidth="1"/>
    <col min="15" max="15" width="7" style="1" customWidth="1"/>
    <col min="16" max="19" width="16" style="1" customWidth="1"/>
    <col min="20" max="20" width="14.140625" style="1" customWidth="1"/>
    <col min="21" max="21" width="17.42578125" style="1" customWidth="1"/>
    <col min="22" max="22" width="15.5703125" style="1" customWidth="1"/>
    <col min="23" max="24" width="17.28515625" style="1" customWidth="1"/>
    <col min="25" max="25" width="15.5703125" style="1" customWidth="1"/>
    <col min="26" max="26" width="17" style="1" customWidth="1"/>
    <col min="27" max="32" width="7" style="1" customWidth="1"/>
    <col min="33" max="33" width="12.85546875" style="2" customWidth="1"/>
    <col min="34" max="34" width="21.140625" style="2" customWidth="1"/>
    <col min="35" max="16384" width="9.140625" style="1"/>
  </cols>
  <sheetData>
    <row r="1" spans="1:34" ht="48" customHeight="1" thickBot="1" x14ac:dyDescent="0.4">
      <c r="A1" s="110" t="s">
        <v>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34" ht="25.5" customHeight="1" x14ac:dyDescent="0.35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3"/>
    </row>
    <row r="3" spans="1:34" ht="25.5" customHeight="1" x14ac:dyDescent="0.25">
      <c r="A3" s="114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6"/>
    </row>
    <row r="4" spans="1:34" ht="25.5" customHeight="1" thickBot="1" x14ac:dyDescent="0.3">
      <c r="A4" s="117" t="s">
        <v>26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9"/>
    </row>
    <row r="5" spans="1:34" ht="65.25" customHeight="1" thickBot="1" x14ac:dyDescent="0.3">
      <c r="A5" s="120" t="s">
        <v>1</v>
      </c>
      <c r="B5" s="122" t="s">
        <v>2</v>
      </c>
      <c r="C5" s="122" t="s">
        <v>3</v>
      </c>
      <c r="D5" s="124" t="s">
        <v>27</v>
      </c>
      <c r="E5" s="124" t="s">
        <v>28</v>
      </c>
      <c r="F5" s="124" t="s">
        <v>29</v>
      </c>
      <c r="G5" s="124" t="s">
        <v>30</v>
      </c>
      <c r="H5" s="124" t="s">
        <v>39</v>
      </c>
      <c r="I5" s="126" t="s">
        <v>41</v>
      </c>
      <c r="J5" s="127"/>
      <c r="K5" s="126" t="s">
        <v>40</v>
      </c>
      <c r="L5" s="128"/>
      <c r="M5" s="106" t="s">
        <v>4</v>
      </c>
      <c r="N5" s="107"/>
      <c r="O5" s="106" t="s">
        <v>5</v>
      </c>
      <c r="P5" s="107"/>
      <c r="Q5" s="106" t="s">
        <v>6</v>
      </c>
      <c r="R5" s="107"/>
      <c r="S5" s="106" t="s">
        <v>7</v>
      </c>
      <c r="T5" s="107"/>
      <c r="U5" s="106" t="s">
        <v>8</v>
      </c>
      <c r="V5" s="107"/>
      <c r="W5" s="106" t="s">
        <v>9</v>
      </c>
      <c r="X5" s="107"/>
      <c r="Y5" s="106" t="s">
        <v>10</v>
      </c>
      <c r="Z5" s="107"/>
      <c r="AA5" s="106" t="s">
        <v>11</v>
      </c>
      <c r="AB5" s="107"/>
      <c r="AC5" s="106" t="s">
        <v>42</v>
      </c>
      <c r="AD5" s="107"/>
      <c r="AE5" s="106" t="s">
        <v>12</v>
      </c>
      <c r="AF5" s="107"/>
      <c r="AG5" s="108" t="s">
        <v>43</v>
      </c>
      <c r="AH5" s="109"/>
    </row>
    <row r="6" spans="1:34" ht="30.75" thickBot="1" x14ac:dyDescent="0.3">
      <c r="A6" s="121"/>
      <c r="B6" s="123"/>
      <c r="C6" s="123"/>
      <c r="D6" s="123"/>
      <c r="E6" s="123"/>
      <c r="F6" s="125"/>
      <c r="G6" s="123"/>
      <c r="H6" s="125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0" t="s">
        <v>44</v>
      </c>
      <c r="AH6" s="50" t="s">
        <v>45</v>
      </c>
    </row>
    <row r="7" spans="1:34" ht="15.75" thickBot="1" x14ac:dyDescent="0.3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25">
      <c r="A8" s="43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>
        <v>0.23</v>
      </c>
      <c r="G8" s="33">
        <f>E8*F8</f>
        <v>0.21917438271604939</v>
      </c>
      <c r="H8" s="33">
        <v>4</v>
      </c>
      <c r="I8" s="47"/>
      <c r="J8" s="35"/>
      <c r="K8" s="34"/>
      <c r="L8" s="35"/>
      <c r="M8" s="38"/>
      <c r="N8" s="36"/>
      <c r="O8" s="38"/>
      <c r="P8" s="36"/>
      <c r="Q8" s="38"/>
      <c r="R8" s="36"/>
      <c r="S8" s="61">
        <f>G8*15*84.6</f>
        <v>278.13229166666667</v>
      </c>
      <c r="T8" s="36"/>
      <c r="U8" s="37">
        <f>G8*15*86.4</f>
        <v>284.05</v>
      </c>
      <c r="V8" s="36"/>
      <c r="W8" s="37">
        <f>G8*15*86.4</f>
        <v>284.05</v>
      </c>
      <c r="X8" s="39">
        <f>G8*16*86.4</f>
        <v>302.98666666666668</v>
      </c>
      <c r="Y8" s="38"/>
      <c r="Z8" s="36"/>
      <c r="AA8" s="41"/>
      <c r="AB8" s="40"/>
      <c r="AC8" s="41"/>
      <c r="AD8" s="40"/>
      <c r="AE8" s="41"/>
      <c r="AF8" s="40"/>
      <c r="AG8" s="56">
        <f>F8*H8</f>
        <v>0.92</v>
      </c>
      <c r="AH8" s="51">
        <f>I8+J8+K8+L8+M8+N8+O8+P8+Q8+R8+S8+T8+U8+V8+W8+X8+Y8+Z8+AA8+AB8+AC8+AD8+AE8+AF8</f>
        <v>1149.2189583333334</v>
      </c>
    </row>
    <row r="9" spans="1:34" ht="34.5" customHeight="1" x14ac:dyDescent="0.25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63.76</v>
      </c>
      <c r="G9" s="20">
        <f t="shared" ref="G9:G17" si="3">E9*F9</f>
        <v>60.758950617283944</v>
      </c>
      <c r="H9" s="20">
        <v>4</v>
      </c>
      <c r="I9" s="19"/>
      <c r="J9" s="4"/>
      <c r="K9" s="3"/>
      <c r="L9" s="4"/>
      <c r="M9" s="16"/>
      <c r="N9" s="17"/>
      <c r="O9" s="16"/>
      <c r="P9" s="17"/>
      <c r="Q9" s="15">
        <f>G9*15*86.4</f>
        <v>78743.599999999991</v>
      </c>
      <c r="R9" s="17"/>
      <c r="S9" s="15">
        <f>G9*15*86.4</f>
        <v>78743.599999999991</v>
      </c>
      <c r="T9" s="17"/>
      <c r="U9" s="15">
        <f>G9*15*86.4</f>
        <v>78743.599999999991</v>
      </c>
      <c r="V9" s="17"/>
      <c r="W9" s="15">
        <f>G9*15*86.4</f>
        <v>78743.599999999991</v>
      </c>
      <c r="X9" s="17"/>
      <c r="Y9" s="16"/>
      <c r="Z9" s="17"/>
      <c r="AA9" s="12"/>
      <c r="AB9" s="13"/>
      <c r="AC9" s="12"/>
      <c r="AD9" s="13"/>
      <c r="AE9" s="12"/>
      <c r="AF9" s="13"/>
      <c r="AG9" s="18">
        <f>F9*H9</f>
        <v>255.04</v>
      </c>
      <c r="AH9" s="52">
        <f>I9+J9+K9+L9+M9+N9+O9+P9+Q9+R9+S9+T9+U9+V9+W9+X9+Y9+Z9+AA9+AB9+AC9+AD9+AE9+AF9</f>
        <v>314974.39999999997</v>
      </c>
    </row>
    <row r="10" spans="1:34" ht="34.5" customHeight="1" x14ac:dyDescent="0.25">
      <c r="A10" s="30">
        <f t="shared" ref="A10:A29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7"/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4">
        <f>G10*16*86.4</f>
        <v>0</v>
      </c>
      <c r="AA10" s="12"/>
      <c r="AB10" s="13"/>
      <c r="AC10" s="12"/>
      <c r="AD10" s="13"/>
      <c r="AE10" s="12"/>
      <c r="AF10" s="13"/>
      <c r="AG10" s="18">
        <f t="shared" ref="AG10:AG16" si="5">F10*H10</f>
        <v>0</v>
      </c>
      <c r="AH10" s="52">
        <f t="shared" ref="AH10:AH17" si="6">I10+J10+K10+L10+M10+N10+O10+P10+Q10+R10+S10+T10+U10+V10+W10+X10+Y10+Z10+AA10+AB10+AC10+AD10+AE10+AF10</f>
        <v>0</v>
      </c>
    </row>
    <row r="11" spans="1:34" ht="34.5" customHeight="1" x14ac:dyDescent="0.25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/>
      <c r="G11" s="20">
        <f t="shared" si="3"/>
        <v>0</v>
      </c>
      <c r="H11" s="20">
        <v>2</v>
      </c>
      <c r="I11" s="19"/>
      <c r="J11" s="4"/>
      <c r="K11" s="3"/>
      <c r="L11" s="4"/>
      <c r="M11" s="16"/>
      <c r="N11" s="14">
        <f>G11*15*86.4</f>
        <v>0</v>
      </c>
      <c r="O11" s="16"/>
      <c r="P11" s="14">
        <f>G11*16*86.4</f>
        <v>0</v>
      </c>
      <c r="Q11" s="16"/>
      <c r="R11" s="17"/>
      <c r="S11" s="16"/>
      <c r="T11" s="17"/>
      <c r="U11" s="16"/>
      <c r="V11" s="17"/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0</v>
      </c>
      <c r="AH11" s="52">
        <f t="shared" si="6"/>
        <v>0</v>
      </c>
    </row>
    <row r="12" spans="1:34" ht="34.5" customHeight="1" x14ac:dyDescent="0.25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8.74</v>
      </c>
      <c r="G12" s="20">
        <f t="shared" si="3"/>
        <v>9.5155401234567911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5">
        <f>G12*15*86.4</f>
        <v>12332.140000000003</v>
      </c>
      <c r="R12" s="17"/>
      <c r="S12" s="15">
        <f>G12*15*86.4</f>
        <v>12332.140000000003</v>
      </c>
      <c r="T12" s="17"/>
      <c r="U12" s="16"/>
      <c r="V12" s="14">
        <f>G12*16*86.4</f>
        <v>13154.28266666667</v>
      </c>
      <c r="W12" s="16"/>
      <c r="X12" s="17"/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26.22</v>
      </c>
      <c r="AH12" s="52">
        <f t="shared" si="6"/>
        <v>37818.562666666679</v>
      </c>
    </row>
    <row r="13" spans="1:34" ht="34.5" customHeight="1" x14ac:dyDescent="0.25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/>
      <c r="G13" s="20">
        <f t="shared" si="3"/>
        <v>0</v>
      </c>
      <c r="H13" s="20">
        <v>3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G13*16*86.4</f>
        <v>0</v>
      </c>
      <c r="S13" s="16"/>
      <c r="T13" s="17"/>
      <c r="U13" s="15">
        <f>G13*15*86.4</f>
        <v>0</v>
      </c>
      <c r="V13" s="17"/>
      <c r="W13" s="16"/>
      <c r="X13" s="14">
        <f>G13*16*86.4</f>
        <v>0</v>
      </c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2</v>
      </c>
      <c r="I14" s="19"/>
      <c r="J14" s="4"/>
      <c r="K14" s="3"/>
      <c r="L14" s="4"/>
      <c r="M14" s="16"/>
      <c r="N14" s="17"/>
      <c r="O14" s="16"/>
      <c r="P14" s="17"/>
      <c r="Q14" s="16"/>
      <c r="R14" s="14">
        <f>G14*15*86.4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3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0</v>
      </c>
      <c r="R15" s="17"/>
      <c r="S15" s="15">
        <f>G15*15*86.4</f>
        <v>0</v>
      </c>
      <c r="T15" s="17"/>
      <c r="U15" s="16"/>
      <c r="V15" s="14">
        <f>G15*16*86.4</f>
        <v>0</v>
      </c>
      <c r="W15" s="16"/>
      <c r="X15" s="17"/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0</v>
      </c>
      <c r="AH15" s="52">
        <f t="shared" si="6"/>
        <v>0</v>
      </c>
    </row>
    <row r="16" spans="1:34" ht="34.5" customHeight="1" x14ac:dyDescent="0.25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/>
      <c r="G16" s="20">
        <f t="shared" si="3"/>
        <v>0</v>
      </c>
      <c r="H16" s="20">
        <v>4</v>
      </c>
      <c r="I16" s="19"/>
      <c r="J16" s="4"/>
      <c r="K16" s="3"/>
      <c r="L16" s="4"/>
      <c r="M16" s="16"/>
      <c r="N16" s="17"/>
      <c r="O16" s="16"/>
      <c r="P16" s="17"/>
      <c r="Q16" s="15">
        <f>G16*15*86.4</f>
        <v>0</v>
      </c>
      <c r="R16" s="17"/>
      <c r="S16" s="16"/>
      <c r="T16" s="14">
        <f>G1521*86.4</f>
        <v>0</v>
      </c>
      <c r="U16" s="16"/>
      <c r="V16" s="14">
        <f>G16*16*86.4</f>
        <v>0</v>
      </c>
      <c r="W16" s="16"/>
      <c r="X16" s="14">
        <f>G16*16*86.4</f>
        <v>0</v>
      </c>
      <c r="Y16" s="16"/>
      <c r="Z16" s="17"/>
      <c r="AA16" s="12"/>
      <c r="AB16" s="13"/>
      <c r="AC16" s="12"/>
      <c r="AD16" s="13"/>
      <c r="AE16" s="12"/>
      <c r="AF16" s="13"/>
      <c r="AG16" s="18">
        <f t="shared" si="5"/>
        <v>0</v>
      </c>
      <c r="AH16" s="52">
        <f t="shared" si="6"/>
        <v>0</v>
      </c>
    </row>
    <row r="17" spans="1:34" ht="34.5" customHeight="1" thickBot="1" x14ac:dyDescent="0.3">
      <c r="A17" s="30">
        <f t="shared" si="4"/>
        <v>10</v>
      </c>
      <c r="B17" s="29" t="s">
        <v>25</v>
      </c>
      <c r="C17" s="65">
        <v>1411</v>
      </c>
      <c r="D17" s="65">
        <f t="shared" si="1"/>
        <v>16.331018518518519</v>
      </c>
      <c r="E17" s="65">
        <f t="shared" si="2"/>
        <v>1.0887345679012346</v>
      </c>
      <c r="F17" s="65"/>
      <c r="G17" s="65">
        <f t="shared" si="3"/>
        <v>0</v>
      </c>
      <c r="H17" s="65">
        <v>4</v>
      </c>
      <c r="I17" s="66"/>
      <c r="J17" s="67"/>
      <c r="K17" s="68"/>
      <c r="L17" s="67"/>
      <c r="M17" s="69"/>
      <c r="N17" s="70"/>
      <c r="O17" s="69"/>
      <c r="P17" s="70"/>
      <c r="Q17" s="69"/>
      <c r="R17" s="71">
        <f>G17*16*86.4</f>
        <v>0</v>
      </c>
      <c r="S17" s="72">
        <f>G17*15*86.4</f>
        <v>0</v>
      </c>
      <c r="T17" s="70"/>
      <c r="U17" s="72">
        <f>G17*15*86.4</f>
        <v>0</v>
      </c>
      <c r="V17" s="70"/>
      <c r="W17" s="72">
        <f>G17*15*86.4</f>
        <v>0</v>
      </c>
      <c r="X17" s="70"/>
      <c r="Y17" s="69"/>
      <c r="Z17" s="70"/>
      <c r="AA17" s="48"/>
      <c r="AB17" s="49"/>
      <c r="AC17" s="48"/>
      <c r="AD17" s="49"/>
      <c r="AE17" s="48"/>
      <c r="AF17" s="49"/>
      <c r="AG17" s="57">
        <f>F17*H17</f>
        <v>0</v>
      </c>
      <c r="AH17" s="53">
        <f t="shared" si="6"/>
        <v>0</v>
      </c>
    </row>
    <row r="18" spans="1:34" ht="38.25" customHeight="1" x14ac:dyDescent="0.25">
      <c r="A18" s="30"/>
      <c r="B18" s="64" t="s">
        <v>51</v>
      </c>
      <c r="C18" s="22"/>
      <c r="D18" s="22"/>
      <c r="E18" s="22"/>
      <c r="F18" s="22"/>
      <c r="G18" s="22"/>
      <c r="H18" s="22"/>
      <c r="I18" s="73"/>
      <c r="J18" s="73"/>
      <c r="K18" s="73"/>
      <c r="L18" s="73"/>
      <c r="M18" s="73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3"/>
      <c r="AB18" s="73"/>
      <c r="AC18" s="73"/>
      <c r="AD18" s="73"/>
      <c r="AE18" s="73"/>
      <c r="AF18" s="73"/>
      <c r="AG18" s="62"/>
      <c r="AH18" s="63"/>
    </row>
    <row r="19" spans="1:34" ht="38.25" customHeight="1" x14ac:dyDescent="0.25">
      <c r="A19" s="30">
        <f>A17+1</f>
        <v>11</v>
      </c>
      <c r="B19" s="46" t="s">
        <v>31</v>
      </c>
      <c r="C19" s="44"/>
      <c r="D19" s="44"/>
      <c r="E19" s="44"/>
      <c r="F19" s="44"/>
      <c r="G19" s="45"/>
      <c r="H19" s="45"/>
      <c r="I19" s="55">
        <f>I8+I9+I10+I11+I12+I13+I14+I15+I16+I17</f>
        <v>0</v>
      </c>
      <c r="J19" s="54">
        <f>J8+J9+J10+J11+J12+J13+J14+J15+J16+J17</f>
        <v>0</v>
      </c>
      <c r="K19" s="55">
        <f>K8+K9+K10+K11+K12+K13+K14+K15+K16+K17</f>
        <v>0</v>
      </c>
      <c r="L19" s="54">
        <f>L8+L9+L10+L11+L12+L13+L14+L15+L16+L17</f>
        <v>0</v>
      </c>
      <c r="M19" s="55">
        <f t="shared" ref="M19:AF19" si="7">M8+M9+M10+M11+M12+M13+M14+M15+M16+M17</f>
        <v>0</v>
      </c>
      <c r="N19" s="54">
        <f t="shared" si="7"/>
        <v>0</v>
      </c>
      <c r="O19" s="55">
        <f t="shared" si="7"/>
        <v>0</v>
      </c>
      <c r="P19" s="54">
        <f t="shared" si="7"/>
        <v>0</v>
      </c>
      <c r="Q19" s="55">
        <f t="shared" si="7"/>
        <v>91075.739999999991</v>
      </c>
      <c r="R19" s="54">
        <f t="shared" si="7"/>
        <v>0</v>
      </c>
      <c r="S19" s="55">
        <f t="shared" si="7"/>
        <v>91353.872291666659</v>
      </c>
      <c r="T19" s="54">
        <f t="shared" si="7"/>
        <v>0</v>
      </c>
      <c r="U19" s="55">
        <f t="shared" si="7"/>
        <v>79027.649999999994</v>
      </c>
      <c r="V19" s="54">
        <f t="shared" si="7"/>
        <v>13154.28266666667</v>
      </c>
      <c r="W19" s="55">
        <f t="shared" si="7"/>
        <v>79027.649999999994</v>
      </c>
      <c r="X19" s="54">
        <f t="shared" si="7"/>
        <v>302.98666666666668</v>
      </c>
      <c r="Y19" s="55">
        <f t="shared" si="7"/>
        <v>0</v>
      </c>
      <c r="Z19" s="54">
        <f t="shared" si="7"/>
        <v>0</v>
      </c>
      <c r="AA19" s="55">
        <f t="shared" si="7"/>
        <v>0</v>
      </c>
      <c r="AB19" s="54">
        <f t="shared" si="7"/>
        <v>0</v>
      </c>
      <c r="AC19" s="55">
        <f t="shared" si="7"/>
        <v>0</v>
      </c>
      <c r="AD19" s="54">
        <f t="shared" si="7"/>
        <v>0</v>
      </c>
      <c r="AE19" s="55">
        <f t="shared" si="7"/>
        <v>0</v>
      </c>
      <c r="AF19" s="54">
        <f t="shared" si="7"/>
        <v>0</v>
      </c>
      <c r="AG19" s="55">
        <f>AG8+AG9+AG10+AG11+AG12+AG13+AG14+AG15+AG16+AG17</f>
        <v>282.17999999999995</v>
      </c>
      <c r="AH19" s="54">
        <f>I19+J19+K19+L19+M19+N19+O19+P19+Q19+R19+S19+T19+U19+V19+W19+X19+Y19+Z19+AA19+AB19+AC19+AD19+AE19+AF19</f>
        <v>353942.18162499997</v>
      </c>
    </row>
    <row r="20" spans="1:34" ht="38.25" customHeight="1" x14ac:dyDescent="0.25">
      <c r="A20" s="30">
        <f t="shared" si="4"/>
        <v>12</v>
      </c>
      <c r="B20" s="28" t="s">
        <v>32</v>
      </c>
      <c r="C20" s="22"/>
      <c r="D20" s="22"/>
      <c r="E20" s="22"/>
      <c r="F20" s="22"/>
      <c r="G20" s="22"/>
      <c r="H20" s="22"/>
      <c r="I20" s="9">
        <v>0.9</v>
      </c>
      <c r="J20" s="10">
        <f>I20</f>
        <v>0.9</v>
      </c>
      <c r="K20" s="9">
        <v>0.9</v>
      </c>
      <c r="L20" s="10">
        <f t="shared" ref="L20:L23" si="8">K20</f>
        <v>0.9</v>
      </c>
      <c r="M20" s="9">
        <v>0.9</v>
      </c>
      <c r="N20" s="10">
        <f t="shared" ref="N20:N23" si="9">M20</f>
        <v>0.9</v>
      </c>
      <c r="O20" s="9">
        <v>0.9</v>
      </c>
      <c r="P20" s="10">
        <f t="shared" ref="P20:P23" si="10">O20</f>
        <v>0.9</v>
      </c>
      <c r="Q20" s="9">
        <v>0.9</v>
      </c>
      <c r="R20" s="10">
        <f t="shared" ref="R20:R23" si="11">Q20</f>
        <v>0.9</v>
      </c>
      <c r="S20" s="9">
        <v>0.9</v>
      </c>
      <c r="T20" s="10">
        <f t="shared" ref="T20:T23" si="12">S20</f>
        <v>0.9</v>
      </c>
      <c r="U20" s="9">
        <v>0.9</v>
      </c>
      <c r="V20" s="10">
        <f t="shared" ref="V20:V23" si="13">U20</f>
        <v>0.9</v>
      </c>
      <c r="W20" s="9">
        <v>0.9</v>
      </c>
      <c r="X20" s="10">
        <f t="shared" ref="X20:X23" si="14">W20</f>
        <v>0.9</v>
      </c>
      <c r="Y20" s="9">
        <v>0.9</v>
      </c>
      <c r="Z20" s="10">
        <f t="shared" ref="Z20:Z23" si="15">Y20</f>
        <v>0.9</v>
      </c>
      <c r="AA20" s="9">
        <v>0.9</v>
      </c>
      <c r="AB20" s="10">
        <f t="shared" ref="AB20:AB23" si="16">AA20</f>
        <v>0.9</v>
      </c>
      <c r="AC20" s="9">
        <v>0.9</v>
      </c>
      <c r="AD20" s="10">
        <f t="shared" ref="AD20:AD23" si="17">AC20</f>
        <v>0.9</v>
      </c>
      <c r="AE20" s="9">
        <v>0.9</v>
      </c>
      <c r="AF20" s="10">
        <f t="shared" ref="AF20:AH23" si="18">AE20</f>
        <v>0.9</v>
      </c>
      <c r="AG20" s="10">
        <f t="shared" si="18"/>
        <v>0.9</v>
      </c>
      <c r="AH20" s="10">
        <f t="shared" si="18"/>
        <v>0.9</v>
      </c>
    </row>
    <row r="21" spans="1:34" ht="38.25" customHeight="1" x14ac:dyDescent="0.25">
      <c r="A21" s="30">
        <f t="shared" si="4"/>
        <v>13</v>
      </c>
      <c r="B21" s="28" t="s">
        <v>33</v>
      </c>
      <c r="C21" s="21"/>
      <c r="D21" s="21"/>
      <c r="E21" s="21"/>
      <c r="F21" s="21"/>
      <c r="G21" s="24"/>
      <c r="H21" s="24"/>
      <c r="I21" s="58">
        <v>0.9</v>
      </c>
      <c r="J21" s="59">
        <f>I21</f>
        <v>0.9</v>
      </c>
      <c r="K21" s="58">
        <v>0.9</v>
      </c>
      <c r="L21" s="59">
        <f t="shared" si="8"/>
        <v>0.9</v>
      </c>
      <c r="M21" s="58">
        <v>0.9</v>
      </c>
      <c r="N21" s="59">
        <f t="shared" si="9"/>
        <v>0.9</v>
      </c>
      <c r="O21" s="58">
        <v>0.9</v>
      </c>
      <c r="P21" s="59">
        <f t="shared" si="10"/>
        <v>0.9</v>
      </c>
      <c r="Q21" s="58">
        <v>0.9</v>
      </c>
      <c r="R21" s="59">
        <f t="shared" si="11"/>
        <v>0.9</v>
      </c>
      <c r="S21" s="58">
        <v>0.9</v>
      </c>
      <c r="T21" s="59">
        <f t="shared" si="12"/>
        <v>0.9</v>
      </c>
      <c r="U21" s="58">
        <v>0.9</v>
      </c>
      <c r="V21" s="59">
        <f t="shared" si="13"/>
        <v>0.9</v>
      </c>
      <c r="W21" s="58">
        <v>0.9</v>
      </c>
      <c r="X21" s="59">
        <f t="shared" si="14"/>
        <v>0.9</v>
      </c>
      <c r="Y21" s="58">
        <v>0.9</v>
      </c>
      <c r="Z21" s="59">
        <f t="shared" si="15"/>
        <v>0.9</v>
      </c>
      <c r="AA21" s="58">
        <v>0.9</v>
      </c>
      <c r="AB21" s="59">
        <f t="shared" si="16"/>
        <v>0.9</v>
      </c>
      <c r="AC21" s="58">
        <v>0.9</v>
      </c>
      <c r="AD21" s="59">
        <f t="shared" si="17"/>
        <v>0.9</v>
      </c>
      <c r="AE21" s="58">
        <v>0.9</v>
      </c>
      <c r="AF21" s="59">
        <f t="shared" si="18"/>
        <v>0.9</v>
      </c>
      <c r="AG21" s="59">
        <f t="shared" si="18"/>
        <v>0.9</v>
      </c>
      <c r="AH21" s="59">
        <f t="shared" si="18"/>
        <v>0.9</v>
      </c>
    </row>
    <row r="22" spans="1:34" ht="38.25" customHeight="1" x14ac:dyDescent="0.25">
      <c r="A22" s="30">
        <f t="shared" si="4"/>
        <v>14</v>
      </c>
      <c r="B22" s="28" t="s">
        <v>34</v>
      </c>
      <c r="C22" s="22"/>
      <c r="D22" s="22"/>
      <c r="E22" s="22"/>
      <c r="F22" s="22"/>
      <c r="G22" s="22"/>
      <c r="H22" s="22"/>
      <c r="I22" s="7">
        <v>0.85</v>
      </c>
      <c r="J22" s="8">
        <f>I22</f>
        <v>0.85</v>
      </c>
      <c r="K22" s="7">
        <v>0.85</v>
      </c>
      <c r="L22" s="8">
        <f t="shared" si="8"/>
        <v>0.85</v>
      </c>
      <c r="M22" s="7">
        <v>0.85</v>
      </c>
      <c r="N22" s="8">
        <f t="shared" si="9"/>
        <v>0.85</v>
      </c>
      <c r="O22" s="7">
        <v>0.85</v>
      </c>
      <c r="P22" s="8">
        <f t="shared" si="10"/>
        <v>0.85</v>
      </c>
      <c r="Q22" s="7">
        <v>0.85</v>
      </c>
      <c r="R22" s="8">
        <f t="shared" si="11"/>
        <v>0.85</v>
      </c>
      <c r="S22" s="7">
        <v>0.85</v>
      </c>
      <c r="T22" s="8">
        <f t="shared" si="12"/>
        <v>0.85</v>
      </c>
      <c r="U22" s="7">
        <v>0.85</v>
      </c>
      <c r="V22" s="8">
        <f t="shared" si="13"/>
        <v>0.85</v>
      </c>
      <c r="W22" s="7">
        <v>0.85</v>
      </c>
      <c r="X22" s="8">
        <f t="shared" si="14"/>
        <v>0.85</v>
      </c>
      <c r="Y22" s="7">
        <v>0.85</v>
      </c>
      <c r="Z22" s="8">
        <f t="shared" si="15"/>
        <v>0.85</v>
      </c>
      <c r="AA22" s="7">
        <v>0.85</v>
      </c>
      <c r="AB22" s="8">
        <f t="shared" si="16"/>
        <v>0.85</v>
      </c>
      <c r="AC22" s="7">
        <v>0.85</v>
      </c>
      <c r="AD22" s="8">
        <f t="shared" si="17"/>
        <v>0.85</v>
      </c>
      <c r="AE22" s="7">
        <v>0.85</v>
      </c>
      <c r="AF22" s="8">
        <f t="shared" si="18"/>
        <v>0.85</v>
      </c>
      <c r="AG22" s="8">
        <f t="shared" si="18"/>
        <v>0.85</v>
      </c>
      <c r="AH22" s="8">
        <f t="shared" si="18"/>
        <v>0.85</v>
      </c>
    </row>
    <row r="23" spans="1:34" ht="38.25" customHeight="1" x14ac:dyDescent="0.25">
      <c r="A23" s="30">
        <f t="shared" si="4"/>
        <v>15</v>
      </c>
      <c r="B23" s="28" t="s">
        <v>35</v>
      </c>
      <c r="C23" s="22"/>
      <c r="D23" s="22"/>
      <c r="E23" s="22"/>
      <c r="F23" s="22"/>
      <c r="G23" s="22"/>
      <c r="H23" s="22"/>
      <c r="I23" s="7">
        <v>0.83</v>
      </c>
      <c r="J23" s="8">
        <f>I23</f>
        <v>0.83</v>
      </c>
      <c r="K23" s="7">
        <v>0.83</v>
      </c>
      <c r="L23" s="8">
        <f t="shared" si="8"/>
        <v>0.83</v>
      </c>
      <c r="M23" s="7">
        <v>0.83</v>
      </c>
      <c r="N23" s="8">
        <f t="shared" si="9"/>
        <v>0.83</v>
      </c>
      <c r="O23" s="7">
        <v>0.83</v>
      </c>
      <c r="P23" s="8">
        <f t="shared" si="10"/>
        <v>0.83</v>
      </c>
      <c r="Q23" s="7">
        <v>0.83</v>
      </c>
      <c r="R23" s="8">
        <f t="shared" si="11"/>
        <v>0.83</v>
      </c>
      <c r="S23" s="7">
        <v>0.83</v>
      </c>
      <c r="T23" s="8">
        <f t="shared" si="12"/>
        <v>0.83</v>
      </c>
      <c r="U23" s="7">
        <v>0.83</v>
      </c>
      <c r="V23" s="8">
        <f t="shared" si="13"/>
        <v>0.83</v>
      </c>
      <c r="W23" s="7">
        <v>0.83</v>
      </c>
      <c r="X23" s="8">
        <f t="shared" si="14"/>
        <v>0.83</v>
      </c>
      <c r="Y23" s="7">
        <v>0.83</v>
      </c>
      <c r="Z23" s="8">
        <f t="shared" si="15"/>
        <v>0.83</v>
      </c>
      <c r="AA23" s="7">
        <v>0.83</v>
      </c>
      <c r="AB23" s="8">
        <f t="shared" si="16"/>
        <v>0.83</v>
      </c>
      <c r="AC23" s="7">
        <v>0.83</v>
      </c>
      <c r="AD23" s="8">
        <f t="shared" si="17"/>
        <v>0.83</v>
      </c>
      <c r="AE23" s="7">
        <v>0.83</v>
      </c>
      <c r="AF23" s="8">
        <f t="shared" si="18"/>
        <v>0.83</v>
      </c>
      <c r="AG23" s="8">
        <f t="shared" si="18"/>
        <v>0.83</v>
      </c>
      <c r="AH23" s="8">
        <f t="shared" si="18"/>
        <v>0.83</v>
      </c>
    </row>
    <row r="24" spans="1:34" ht="38.25" customHeight="1" x14ac:dyDescent="0.25">
      <c r="A24" s="30">
        <f t="shared" si="4"/>
        <v>16</v>
      </c>
      <c r="B24" s="28" t="s">
        <v>36</v>
      </c>
      <c r="C24" s="22"/>
      <c r="D24" s="22"/>
      <c r="E24" s="22"/>
      <c r="F24" s="22"/>
      <c r="G24" s="22"/>
      <c r="H24" s="22"/>
      <c r="I24" s="7">
        <f>I20*I21*I22*I23</f>
        <v>0.57145499999999994</v>
      </c>
      <c r="J24" s="8">
        <f>J20*J21*J22*J23</f>
        <v>0.57145499999999994</v>
      </c>
      <c r="K24" s="7">
        <f t="shared" ref="K24:AH24" si="19">K20*K21*K22*K23</f>
        <v>0.57145499999999994</v>
      </c>
      <c r="L24" s="8">
        <f t="shared" si="19"/>
        <v>0.57145499999999994</v>
      </c>
      <c r="M24" s="7">
        <f t="shared" si="19"/>
        <v>0.57145499999999994</v>
      </c>
      <c r="N24" s="8">
        <f t="shared" si="19"/>
        <v>0.57145499999999994</v>
      </c>
      <c r="O24" s="7">
        <f>O20*O21*O22*O23</f>
        <v>0.57145499999999994</v>
      </c>
      <c r="P24" s="8">
        <f t="shared" si="19"/>
        <v>0.57145499999999994</v>
      </c>
      <c r="Q24" s="7">
        <f t="shared" si="19"/>
        <v>0.57145499999999994</v>
      </c>
      <c r="R24" s="8">
        <f t="shared" si="19"/>
        <v>0.57145499999999994</v>
      </c>
      <c r="S24" s="7">
        <f t="shared" si="19"/>
        <v>0.57145499999999994</v>
      </c>
      <c r="T24" s="8">
        <f t="shared" si="19"/>
        <v>0.57145499999999994</v>
      </c>
      <c r="U24" s="7">
        <f t="shared" si="19"/>
        <v>0.57145499999999994</v>
      </c>
      <c r="V24" s="8">
        <f t="shared" si="19"/>
        <v>0.57145499999999994</v>
      </c>
      <c r="W24" s="7">
        <f t="shared" si="19"/>
        <v>0.57145499999999994</v>
      </c>
      <c r="X24" s="8">
        <f t="shared" si="19"/>
        <v>0.57145499999999994</v>
      </c>
      <c r="Y24" s="7">
        <f t="shared" si="19"/>
        <v>0.57145499999999994</v>
      </c>
      <c r="Z24" s="8">
        <f t="shared" si="19"/>
        <v>0.57145499999999994</v>
      </c>
      <c r="AA24" s="7">
        <f t="shared" si="19"/>
        <v>0.57145499999999994</v>
      </c>
      <c r="AB24" s="8">
        <f t="shared" si="19"/>
        <v>0.57145499999999994</v>
      </c>
      <c r="AC24" s="7">
        <f t="shared" si="19"/>
        <v>0.57145499999999994</v>
      </c>
      <c r="AD24" s="8">
        <f t="shared" si="19"/>
        <v>0.57145499999999994</v>
      </c>
      <c r="AE24" s="7">
        <f t="shared" si="19"/>
        <v>0.57145499999999994</v>
      </c>
      <c r="AF24" s="8">
        <f t="shared" si="19"/>
        <v>0.57145499999999994</v>
      </c>
      <c r="AG24" s="8">
        <f t="shared" si="19"/>
        <v>0.57145499999999994</v>
      </c>
      <c r="AH24" s="8">
        <f t="shared" si="19"/>
        <v>0.57145499999999994</v>
      </c>
    </row>
    <row r="25" spans="1:34" ht="38.25" customHeight="1" x14ac:dyDescent="0.25">
      <c r="A25" s="30"/>
      <c r="B25" s="28" t="s">
        <v>48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77"/>
      <c r="AG25" s="100" t="s">
        <v>52</v>
      </c>
      <c r="AH25" s="101"/>
    </row>
    <row r="26" spans="1:34" ht="38.25" customHeight="1" x14ac:dyDescent="0.25">
      <c r="A26" s="30"/>
      <c r="B26" s="28" t="s">
        <v>49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29"/>
      <c r="AH26" s="103"/>
    </row>
    <row r="27" spans="1:34" ht="38.25" customHeight="1" x14ac:dyDescent="0.25">
      <c r="A27" s="30"/>
      <c r="B27" s="28" t="s">
        <v>50</v>
      </c>
      <c r="C27" s="22"/>
      <c r="D27" s="22"/>
      <c r="E27" s="22"/>
      <c r="F27" s="22"/>
      <c r="G27" s="22"/>
      <c r="H27" s="22"/>
      <c r="I27" s="7"/>
      <c r="J27" s="8"/>
      <c r="K27" s="7"/>
      <c r="L27" s="8"/>
      <c r="M27" s="7"/>
      <c r="N27" s="8"/>
      <c r="O27" s="7"/>
      <c r="P27" s="8"/>
      <c r="Q27" s="7"/>
      <c r="R27" s="8"/>
      <c r="S27" s="7"/>
      <c r="T27" s="8"/>
      <c r="U27" s="7"/>
      <c r="V27" s="8"/>
      <c r="W27" s="7"/>
      <c r="X27" s="8"/>
      <c r="Y27" s="7"/>
      <c r="Z27" s="8"/>
      <c r="AA27" s="7"/>
      <c r="AB27" s="8"/>
      <c r="AC27" s="7"/>
      <c r="AD27" s="8"/>
      <c r="AE27" s="7"/>
      <c r="AF27" s="8"/>
      <c r="AG27" s="104"/>
      <c r="AH27" s="105"/>
    </row>
    <row r="28" spans="1:34" ht="38.25" customHeight="1" x14ac:dyDescent="0.25">
      <c r="A28" s="30">
        <f>A24+1</f>
        <v>17</v>
      </c>
      <c r="B28" s="28" t="s">
        <v>37</v>
      </c>
      <c r="C28" s="22"/>
      <c r="D28" s="22"/>
      <c r="E28" s="22"/>
      <c r="F28" s="22"/>
      <c r="G28" s="22"/>
      <c r="H28" s="22"/>
      <c r="I28" s="5">
        <f>I19/I24</f>
        <v>0</v>
      </c>
      <c r="J28" s="6">
        <f>J19/J24</f>
        <v>0</v>
      </c>
      <c r="K28" s="5">
        <f t="shared" ref="K28:AE28" si="20">K19/K24</f>
        <v>0</v>
      </c>
      <c r="L28" s="6">
        <f t="shared" si="20"/>
        <v>0</v>
      </c>
      <c r="M28" s="5">
        <f t="shared" si="20"/>
        <v>0</v>
      </c>
      <c r="N28" s="6">
        <f t="shared" si="20"/>
        <v>0</v>
      </c>
      <c r="O28" s="5">
        <f>O19/O24</f>
        <v>0</v>
      </c>
      <c r="P28" s="6">
        <f t="shared" si="20"/>
        <v>0</v>
      </c>
      <c r="Q28" s="5">
        <f t="shared" si="20"/>
        <v>159375.1738982072</v>
      </c>
      <c r="R28" s="6">
        <f t="shared" si="20"/>
        <v>0</v>
      </c>
      <c r="S28" s="5">
        <f t="shared" si="20"/>
        <v>159861.88289833264</v>
      </c>
      <c r="T28" s="6">
        <f t="shared" si="20"/>
        <v>0</v>
      </c>
      <c r="U28" s="5">
        <f t="shared" si="20"/>
        <v>138291.99149539333</v>
      </c>
      <c r="V28" s="6">
        <f t="shared" si="20"/>
        <v>23018.930041152271</v>
      </c>
      <c r="W28" s="5">
        <f t="shared" si="20"/>
        <v>138291.99149539333</v>
      </c>
      <c r="X28" s="6">
        <f t="shared" si="20"/>
        <v>530.20214481746893</v>
      </c>
      <c r="Y28" s="5">
        <f t="shared" si="20"/>
        <v>0</v>
      </c>
      <c r="Z28" s="6">
        <f t="shared" si="20"/>
        <v>0</v>
      </c>
      <c r="AA28" s="5">
        <f t="shared" si="20"/>
        <v>0</v>
      </c>
      <c r="AB28" s="6">
        <f t="shared" si="20"/>
        <v>0</v>
      </c>
      <c r="AC28" s="5">
        <f t="shared" si="20"/>
        <v>0</v>
      </c>
      <c r="AD28" s="6">
        <f t="shared" si="20"/>
        <v>0</v>
      </c>
      <c r="AE28" s="5">
        <f t="shared" si="20"/>
        <v>0</v>
      </c>
      <c r="AF28" s="6">
        <f>AF19/AF24</f>
        <v>0</v>
      </c>
      <c r="AG28" s="5"/>
      <c r="AH28" s="6">
        <f>I28+J28+K28+L28+M28+N28+O28+P28+Q28+R28+S28+T28+U28+V28+W28+X28+Y28+Z28+AA28+AB28+AC28+AD28+AE28+AF28</f>
        <v>619370.17197329621</v>
      </c>
    </row>
    <row r="29" spans="1:34" ht="30.75" thickBot="1" x14ac:dyDescent="0.3">
      <c r="A29" s="30">
        <f t="shared" si="4"/>
        <v>18</v>
      </c>
      <c r="B29" s="29" t="s">
        <v>38</v>
      </c>
      <c r="C29" s="23"/>
      <c r="D29" s="23"/>
      <c r="E29" s="23"/>
      <c r="F29" s="23"/>
      <c r="G29" s="23"/>
      <c r="H29" s="23"/>
      <c r="I29" s="60">
        <f>I28/(15*86400)</f>
        <v>0</v>
      </c>
      <c r="J29" s="42">
        <f>J28/(15*86400)</f>
        <v>0</v>
      </c>
      <c r="K29" s="60">
        <f t="shared" ref="K29:AF29" si="21">K28/(15*86400)</f>
        <v>0</v>
      </c>
      <c r="L29" s="42">
        <f t="shared" si="21"/>
        <v>0</v>
      </c>
      <c r="M29" s="60">
        <f t="shared" si="21"/>
        <v>0</v>
      </c>
      <c r="N29" s="42">
        <f t="shared" si="21"/>
        <v>0</v>
      </c>
      <c r="O29" s="60">
        <f t="shared" si="21"/>
        <v>0</v>
      </c>
      <c r="P29" s="42">
        <f t="shared" si="21"/>
        <v>0</v>
      </c>
      <c r="Q29" s="60">
        <f t="shared" si="21"/>
        <v>0.12297467121775246</v>
      </c>
      <c r="R29" s="42">
        <f t="shared" si="21"/>
        <v>0</v>
      </c>
      <c r="S29" s="60">
        <f t="shared" si="21"/>
        <v>0.12335021828575049</v>
      </c>
      <c r="T29" s="42">
        <f t="shared" si="21"/>
        <v>0</v>
      </c>
      <c r="U29" s="60">
        <f t="shared" si="21"/>
        <v>0.10670678356126029</v>
      </c>
      <c r="V29" s="42">
        <f t="shared" si="21"/>
        <v>1.7761520093481691E-2</v>
      </c>
      <c r="W29" s="60">
        <f t="shared" si="21"/>
        <v>0.10670678356126029</v>
      </c>
      <c r="X29" s="42">
        <f t="shared" si="21"/>
        <v>4.0910659322335565E-4</v>
      </c>
      <c r="Y29" s="60">
        <f t="shared" si="21"/>
        <v>0</v>
      </c>
      <c r="Z29" s="42">
        <f t="shared" si="21"/>
        <v>0</v>
      </c>
      <c r="AA29" s="60">
        <f t="shared" si="21"/>
        <v>0</v>
      </c>
      <c r="AB29" s="42">
        <f t="shared" si="21"/>
        <v>0</v>
      </c>
      <c r="AC29" s="60">
        <f t="shared" si="21"/>
        <v>0</v>
      </c>
      <c r="AD29" s="42">
        <f t="shared" si="21"/>
        <v>0</v>
      </c>
      <c r="AE29" s="60">
        <f t="shared" si="21"/>
        <v>0</v>
      </c>
      <c r="AF29" s="42">
        <f t="shared" si="21"/>
        <v>0</v>
      </c>
      <c r="AG29" s="60"/>
      <c r="AH29" s="42"/>
    </row>
  </sheetData>
  <mergeCells count="26">
    <mergeCell ref="AG25:AH27"/>
    <mergeCell ref="O5:P5"/>
    <mergeCell ref="A1:Q1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AC5:AD5"/>
    <mergeCell ref="AE5:AF5"/>
    <mergeCell ref="AG5:AH5"/>
    <mergeCell ref="Q5:R5"/>
    <mergeCell ref="S5:T5"/>
    <mergeCell ref="U5:V5"/>
    <mergeCell ref="W5:X5"/>
    <mergeCell ref="Y5:Z5"/>
    <mergeCell ref="AA5:AB5"/>
  </mergeCells>
  <pageMargins left="0.25" right="0.25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მარცხენა</vt:lpstr>
      <vt:lpstr>მარჯვენა</vt:lpstr>
      <vt:lpstr>ხაშმი</vt:lpstr>
      <vt:lpstr>პატარძეული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2025-10-29T14:22:32Z</dcterms:modified>
</cp:coreProperties>
</file>