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96F5EAF-5130-4967-9574-F4228A775945}" xr6:coauthVersionLast="47" xr6:coauthVersionMax="47" xr10:uidLastSave="{00000000-0000-0000-0000-000000000000}"/>
  <bookViews>
    <workbookView xWindow="28680" yWindow="-30" windowWidth="29040" windowHeight="15720" firstSheet="2" activeTab="2" xr2:uid="{00000000-000D-0000-FFFF-FFFF00000000}"/>
  </bookViews>
  <sheets>
    <sheet name="ჰესები Tv" sheetId="4" state="hidden" r:id="rId1"/>
    <sheet name="ჰესები Tv (28.10.2024)" sheetId="5" state="hidden" r:id="rId2"/>
    <sheet name="ჰესები " sheetId="6" r:id="rId3"/>
  </sheets>
  <definedNames>
    <definedName name="_xlnm._FilterDatabase" localSheetId="2" hidden="1">'ჰესები '!$A$5:$AT$30</definedName>
    <definedName name="_xlnm._FilterDatabase" localSheetId="1" hidden="1">'ჰესები Tv (28.10.2024)'!$A$4:$AH$28</definedName>
    <definedName name="_xlnm.Print_Area" localSheetId="2">'ჰესები '!$A$3:$AP$30</definedName>
    <definedName name="_xlnm.Print_Area" localSheetId="0">'ჰესები Tv'!$A$2:$AD$28</definedName>
    <definedName name="_xlnm.Print_Area" localSheetId="1">'ჰესები Tv (28.10.2024)'!$A$2:$AD$28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7" i="6" l="1"/>
  <c r="F30" i="6" l="1"/>
  <c r="I30" i="6"/>
  <c r="L30" i="6"/>
  <c r="O30" i="6"/>
  <c r="R30" i="6"/>
  <c r="U30" i="6"/>
  <c r="X30" i="6"/>
  <c r="AA30" i="6"/>
  <c r="AD30" i="6"/>
  <c r="AG30" i="6"/>
  <c r="AM30" i="6"/>
  <c r="AJ30" i="6"/>
  <c r="H29" i="6"/>
  <c r="K29" i="6"/>
  <c r="N29" i="6"/>
  <c r="Q29" i="6"/>
  <c r="T29" i="6"/>
  <c r="W29" i="6"/>
  <c r="Z29" i="6"/>
  <c r="AC29" i="6"/>
  <c r="AF29" i="6"/>
  <c r="AI29" i="6"/>
  <c r="AL29" i="6"/>
  <c r="AO29" i="6"/>
  <c r="AP29" i="6" l="1"/>
  <c r="AO28" i="6" l="1"/>
  <c r="AO27" i="6"/>
  <c r="AO26" i="6"/>
  <c r="AO25" i="6"/>
  <c r="AO24" i="6"/>
  <c r="AO23" i="6"/>
  <c r="AO22" i="6"/>
  <c r="AO21" i="6"/>
  <c r="AO20" i="6"/>
  <c r="AO19" i="6"/>
  <c r="AO18" i="6"/>
  <c r="AO17" i="6"/>
  <c r="AO16" i="6"/>
  <c r="AO15" i="6"/>
  <c r="AO14" i="6"/>
  <c r="AO13" i="6"/>
  <c r="AO12" i="6"/>
  <c r="AO11" i="6"/>
  <c r="AO10" i="6"/>
  <c r="AO9" i="6"/>
  <c r="AO8" i="6"/>
  <c r="AO7" i="6"/>
  <c r="AO6" i="6"/>
  <c r="AL7" i="6"/>
  <c r="AL8" i="6"/>
  <c r="AL9" i="6"/>
  <c r="AL10" i="6"/>
  <c r="AL11" i="6"/>
  <c r="AL12" i="6"/>
  <c r="AL13" i="6"/>
  <c r="AL14" i="6"/>
  <c r="AL15" i="6"/>
  <c r="AL16" i="6"/>
  <c r="AL17" i="6"/>
  <c r="AL18" i="6"/>
  <c r="AL19" i="6"/>
  <c r="AL20" i="6"/>
  <c r="AL21" i="6"/>
  <c r="AL22" i="6"/>
  <c r="AL23" i="6"/>
  <c r="AL24" i="6"/>
  <c r="AL25" i="6"/>
  <c r="AL26" i="6"/>
  <c r="AL27" i="6"/>
  <c r="AL28" i="6"/>
  <c r="AL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6" i="6"/>
  <c r="AC7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6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6" i="6"/>
  <c r="K6" i="6"/>
  <c r="Q7" i="6"/>
  <c r="Q8" i="6"/>
  <c r="Q9" i="6"/>
  <c r="Q10" i="6"/>
  <c r="Q11" i="6"/>
  <c r="Q12" i="6"/>
  <c r="Q13" i="6"/>
  <c r="Q14" i="6"/>
  <c r="Q15" i="6"/>
  <c r="Q16" i="6"/>
  <c r="Q18" i="6"/>
  <c r="Q19" i="6"/>
  <c r="Q20" i="6"/>
  <c r="Q21" i="6"/>
  <c r="Q22" i="6"/>
  <c r="Q23" i="6"/>
  <c r="Q24" i="6"/>
  <c r="Q25" i="6"/>
  <c r="Q26" i="6"/>
  <c r="Q27" i="6"/>
  <c r="Q28" i="6"/>
  <c r="Q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6" i="6"/>
  <c r="W6" i="6"/>
  <c r="O15" i="5"/>
  <c r="O14" i="5"/>
  <c r="Q10" i="5"/>
  <c r="O11" i="5"/>
  <c r="O10" i="5"/>
  <c r="M11" i="5"/>
  <c r="M10" i="5"/>
  <c r="K11" i="5"/>
  <c r="K10" i="5"/>
  <c r="I11" i="5"/>
  <c r="I10" i="5"/>
  <c r="AA5" i="5"/>
  <c r="Y5" i="5"/>
  <c r="AA9" i="5"/>
  <c r="AA8" i="5"/>
  <c r="AA7" i="5"/>
  <c r="AA6" i="5"/>
  <c r="Y9" i="5"/>
  <c r="Y8" i="5"/>
  <c r="Y7" i="5"/>
  <c r="Y6" i="5"/>
  <c r="AB28" i="5"/>
  <c r="Z28" i="5"/>
  <c r="X28" i="5"/>
  <c r="V28" i="5"/>
  <c r="T28" i="5"/>
  <c r="R28" i="5"/>
  <c r="P28" i="5"/>
  <c r="N28" i="5"/>
  <c r="L28" i="5"/>
  <c r="J28" i="5"/>
  <c r="H28" i="5"/>
  <c r="F28" i="5"/>
  <c r="AC27" i="5"/>
  <c r="AA27" i="5"/>
  <c r="Y27" i="5"/>
  <c r="W27" i="5"/>
  <c r="U27" i="5"/>
  <c r="S27" i="5"/>
  <c r="Q27" i="5"/>
  <c r="O27" i="5"/>
  <c r="M27" i="5"/>
  <c r="K27" i="5"/>
  <c r="I27" i="5"/>
  <c r="G27" i="5"/>
  <c r="AC26" i="5"/>
  <c r="AA26" i="5"/>
  <c r="Y26" i="5"/>
  <c r="W26" i="5"/>
  <c r="U26" i="5"/>
  <c r="S26" i="5"/>
  <c r="Q26" i="5"/>
  <c r="O26" i="5"/>
  <c r="M26" i="5"/>
  <c r="K26" i="5"/>
  <c r="I26" i="5"/>
  <c r="G26" i="5"/>
  <c r="AC25" i="5"/>
  <c r="AA25" i="5"/>
  <c r="Y25" i="5"/>
  <c r="W25" i="5"/>
  <c r="U25" i="5"/>
  <c r="S25" i="5"/>
  <c r="Q25" i="5"/>
  <c r="O25" i="5"/>
  <c r="M25" i="5"/>
  <c r="K25" i="5"/>
  <c r="I25" i="5"/>
  <c r="G25" i="5"/>
  <c r="AC24" i="5"/>
  <c r="AA24" i="5"/>
  <c r="Y24" i="5"/>
  <c r="W24" i="5"/>
  <c r="U24" i="5"/>
  <c r="S24" i="5"/>
  <c r="Q24" i="5"/>
  <c r="O24" i="5"/>
  <c r="M24" i="5"/>
  <c r="K24" i="5"/>
  <c r="I24" i="5"/>
  <c r="G24" i="5"/>
  <c r="AC23" i="5"/>
  <c r="AA23" i="5"/>
  <c r="Y23" i="5"/>
  <c r="W23" i="5"/>
  <c r="U23" i="5"/>
  <c r="S23" i="5"/>
  <c r="Q23" i="5"/>
  <c r="O23" i="5"/>
  <c r="M23" i="5"/>
  <c r="K23" i="5"/>
  <c r="I23" i="5"/>
  <c r="G23" i="5"/>
  <c r="AC22" i="5"/>
  <c r="AA22" i="5"/>
  <c r="Y22" i="5"/>
  <c r="W22" i="5"/>
  <c r="U22" i="5"/>
  <c r="S22" i="5"/>
  <c r="Q22" i="5"/>
  <c r="O22" i="5"/>
  <c r="M22" i="5"/>
  <c r="K22" i="5"/>
  <c r="I22" i="5"/>
  <c r="G22" i="5"/>
  <c r="AC21" i="5"/>
  <c r="AA21" i="5"/>
  <c r="Y21" i="5"/>
  <c r="W21" i="5"/>
  <c r="U21" i="5"/>
  <c r="S21" i="5"/>
  <c r="Q21" i="5"/>
  <c r="O21" i="5"/>
  <c r="M21" i="5"/>
  <c r="K21" i="5"/>
  <c r="I21" i="5"/>
  <c r="G21" i="5"/>
  <c r="AC20" i="5"/>
  <c r="AA20" i="5"/>
  <c r="Y20" i="5"/>
  <c r="W20" i="5"/>
  <c r="U20" i="5"/>
  <c r="S20" i="5"/>
  <c r="Q20" i="5"/>
  <c r="O20" i="5"/>
  <c r="M20" i="5"/>
  <c r="K20" i="5"/>
  <c r="I20" i="5"/>
  <c r="G20" i="5"/>
  <c r="AC19" i="5"/>
  <c r="AA19" i="5"/>
  <c r="Y19" i="5"/>
  <c r="W19" i="5"/>
  <c r="U19" i="5"/>
  <c r="S19" i="5"/>
  <c r="Q19" i="5"/>
  <c r="O19" i="5"/>
  <c r="M19" i="5"/>
  <c r="K19" i="5"/>
  <c r="I19" i="5"/>
  <c r="G19" i="5"/>
  <c r="AC18" i="5"/>
  <c r="AA18" i="5"/>
  <c r="Y18" i="5"/>
  <c r="W18" i="5"/>
  <c r="U18" i="5"/>
  <c r="S18" i="5"/>
  <c r="Q18" i="5"/>
  <c r="O18" i="5"/>
  <c r="M18" i="5"/>
  <c r="K18" i="5"/>
  <c r="I18" i="5"/>
  <c r="G18" i="5"/>
  <c r="AC17" i="5"/>
  <c r="AA17" i="5"/>
  <c r="Y17" i="5"/>
  <c r="W17" i="5"/>
  <c r="U17" i="5"/>
  <c r="S17" i="5"/>
  <c r="Q17" i="5"/>
  <c r="O17" i="5"/>
  <c r="M17" i="5"/>
  <c r="K17" i="5"/>
  <c r="I17" i="5"/>
  <c r="G17" i="5"/>
  <c r="AC16" i="5"/>
  <c r="AA16" i="5"/>
  <c r="Y16" i="5"/>
  <c r="W16" i="5"/>
  <c r="U16" i="5"/>
  <c r="S16" i="5"/>
  <c r="Q16" i="5"/>
  <c r="O16" i="5"/>
  <c r="M16" i="5"/>
  <c r="K16" i="5"/>
  <c r="I16" i="5"/>
  <c r="G16" i="5"/>
  <c r="AC15" i="5"/>
  <c r="AA15" i="5"/>
  <c r="Y15" i="5"/>
  <c r="W15" i="5"/>
  <c r="U15" i="5"/>
  <c r="S15" i="5"/>
  <c r="Q15" i="5"/>
  <c r="M15" i="5"/>
  <c r="K15" i="5"/>
  <c r="I15" i="5"/>
  <c r="G15" i="5"/>
  <c r="AC14" i="5"/>
  <c r="AA14" i="5"/>
  <c r="Y14" i="5"/>
  <c r="W14" i="5"/>
  <c r="U14" i="5"/>
  <c r="S14" i="5"/>
  <c r="Q14" i="5"/>
  <c r="M14" i="5"/>
  <c r="K14" i="5"/>
  <c r="I14" i="5"/>
  <c r="G14" i="5"/>
  <c r="AC13" i="5"/>
  <c r="AA13" i="5"/>
  <c r="Y13" i="5"/>
  <c r="W13" i="5"/>
  <c r="U13" i="5"/>
  <c r="S13" i="5"/>
  <c r="Q13" i="5"/>
  <c r="O13" i="5"/>
  <c r="M13" i="5"/>
  <c r="K13" i="5"/>
  <c r="I13" i="5"/>
  <c r="G13" i="5"/>
  <c r="AC12" i="5"/>
  <c r="AA12" i="5"/>
  <c r="Y12" i="5"/>
  <c r="W12" i="5"/>
  <c r="U12" i="5"/>
  <c r="S12" i="5"/>
  <c r="Q12" i="5"/>
  <c r="O12" i="5"/>
  <c r="M12" i="5"/>
  <c r="K12" i="5"/>
  <c r="I12" i="5"/>
  <c r="G12" i="5"/>
  <c r="AC11" i="5"/>
  <c r="AA11" i="5"/>
  <c r="Y11" i="5"/>
  <c r="W11" i="5"/>
  <c r="U11" i="5"/>
  <c r="S11" i="5"/>
  <c r="Q11" i="5"/>
  <c r="G11" i="5"/>
  <c r="AC10" i="5"/>
  <c r="AA10" i="5"/>
  <c r="Y10" i="5"/>
  <c r="W10" i="5"/>
  <c r="U10" i="5"/>
  <c r="S10" i="5"/>
  <c r="G10" i="5"/>
  <c r="AC9" i="5"/>
  <c r="W9" i="5"/>
  <c r="U9" i="5"/>
  <c r="S9" i="5"/>
  <c r="Q9" i="5"/>
  <c r="O9" i="5"/>
  <c r="M9" i="5"/>
  <c r="K9" i="5"/>
  <c r="I9" i="5"/>
  <c r="G9" i="5"/>
  <c r="AC8" i="5"/>
  <c r="W8" i="5"/>
  <c r="U8" i="5"/>
  <c r="S8" i="5"/>
  <c r="Q8" i="5"/>
  <c r="O8" i="5"/>
  <c r="M8" i="5"/>
  <c r="K8" i="5"/>
  <c r="I8" i="5"/>
  <c r="G8" i="5"/>
  <c r="AC7" i="5"/>
  <c r="W7" i="5"/>
  <c r="U7" i="5"/>
  <c r="S7" i="5"/>
  <c r="Q7" i="5"/>
  <c r="O7" i="5"/>
  <c r="M7" i="5"/>
  <c r="K7" i="5"/>
  <c r="I7" i="5"/>
  <c r="G7" i="5"/>
  <c r="AC6" i="5"/>
  <c r="W6" i="5"/>
  <c r="U6" i="5"/>
  <c r="S6" i="5"/>
  <c r="Q6" i="5"/>
  <c r="O6" i="5"/>
  <c r="M6" i="5"/>
  <c r="K6" i="5"/>
  <c r="I6" i="5"/>
  <c r="G6" i="5"/>
  <c r="AC5" i="5"/>
  <c r="W5" i="5"/>
  <c r="U5" i="5"/>
  <c r="S5" i="5"/>
  <c r="Q5" i="5"/>
  <c r="O5" i="5"/>
  <c r="M5" i="5"/>
  <c r="K5" i="5"/>
  <c r="I5" i="5"/>
  <c r="G5" i="5"/>
  <c r="Q5" i="4"/>
  <c r="O5" i="4"/>
  <c r="M16" i="4"/>
  <c r="K17" i="4"/>
  <c r="K18" i="4"/>
  <c r="AP6" i="6" l="1"/>
  <c r="AP17" i="6"/>
  <c r="Q30" i="6"/>
  <c r="AP28" i="6"/>
  <c r="AP27" i="6"/>
  <c r="AP24" i="6"/>
  <c r="AP12" i="6"/>
  <c r="W30" i="6"/>
  <c r="Z30" i="6"/>
  <c r="AP23" i="6"/>
  <c r="AP22" i="6"/>
  <c r="AP10" i="6"/>
  <c r="T30" i="6"/>
  <c r="AP9" i="6"/>
  <c r="AO30" i="6"/>
  <c r="AP20" i="6"/>
  <c r="AP8" i="6"/>
  <c r="AP19" i="6"/>
  <c r="AP7" i="6"/>
  <c r="AF30" i="6"/>
  <c r="AP18" i="6"/>
  <c r="AP21" i="6"/>
  <c r="AC30" i="6"/>
  <c r="AL30" i="6"/>
  <c r="AI30" i="6"/>
  <c r="AP16" i="6"/>
  <c r="AP15" i="6"/>
  <c r="K30" i="6"/>
  <c r="N30" i="6"/>
  <c r="AP26" i="6"/>
  <c r="H30" i="6"/>
  <c r="AP11" i="6"/>
  <c r="AP13" i="6"/>
  <c r="AP14" i="6"/>
  <c r="AP25" i="6"/>
  <c r="AA28" i="5"/>
  <c r="I28" i="5"/>
  <c r="W28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K28" i="5"/>
  <c r="M28" i="5"/>
  <c r="O28" i="5"/>
  <c r="Q28" i="5"/>
  <c r="U28" i="5"/>
  <c r="Y28" i="5"/>
  <c r="AD7" i="5"/>
  <c r="AC28" i="5"/>
  <c r="AD6" i="5"/>
  <c r="AD9" i="5"/>
  <c r="AD8" i="5"/>
  <c r="S28" i="5"/>
  <c r="AD5" i="5"/>
  <c r="G28" i="5"/>
  <c r="O12" i="4"/>
  <c r="AP30" i="6" l="1"/>
  <c r="AD28" i="5"/>
  <c r="AB28" i="4"/>
  <c r="Y18" i="4" l="1"/>
  <c r="Y17" i="4"/>
  <c r="Y16" i="4"/>
  <c r="I22" i="4" l="1"/>
  <c r="I16" i="4"/>
  <c r="K16" i="4"/>
  <c r="O16" i="4"/>
  <c r="Q16" i="4"/>
  <c r="S16" i="4"/>
  <c r="U16" i="4"/>
  <c r="W16" i="4"/>
  <c r="AA16" i="4"/>
  <c r="AC16" i="4"/>
  <c r="I17" i="4"/>
  <c r="M17" i="4"/>
  <c r="O17" i="4"/>
  <c r="Q17" i="4"/>
  <c r="S17" i="4"/>
  <c r="U17" i="4"/>
  <c r="W17" i="4"/>
  <c r="AA17" i="4"/>
  <c r="AC17" i="4"/>
  <c r="I18" i="4"/>
  <c r="M18" i="4"/>
  <c r="O18" i="4"/>
  <c r="Q18" i="4"/>
  <c r="S18" i="4"/>
  <c r="U18" i="4"/>
  <c r="W18" i="4"/>
  <c r="AA18" i="4"/>
  <c r="AC18" i="4"/>
  <c r="I19" i="4"/>
  <c r="K19" i="4"/>
  <c r="M19" i="4"/>
  <c r="O19" i="4"/>
  <c r="Q19" i="4"/>
  <c r="S19" i="4"/>
  <c r="U19" i="4"/>
  <c r="W19" i="4"/>
  <c r="Y19" i="4"/>
  <c r="AA19" i="4"/>
  <c r="AC19" i="4"/>
  <c r="I20" i="4"/>
  <c r="K20" i="4"/>
  <c r="M20" i="4"/>
  <c r="O20" i="4"/>
  <c r="Q20" i="4"/>
  <c r="S20" i="4"/>
  <c r="U20" i="4"/>
  <c r="W20" i="4"/>
  <c r="Y20" i="4"/>
  <c r="AA20" i="4"/>
  <c r="AC20" i="4"/>
  <c r="I21" i="4"/>
  <c r="K21" i="4"/>
  <c r="M21" i="4"/>
  <c r="O21" i="4"/>
  <c r="Q21" i="4"/>
  <c r="S21" i="4"/>
  <c r="U21" i="4"/>
  <c r="W21" i="4"/>
  <c r="Y21" i="4"/>
  <c r="AA21" i="4"/>
  <c r="AC21" i="4"/>
  <c r="K22" i="4"/>
  <c r="M22" i="4"/>
  <c r="O22" i="4"/>
  <c r="Q22" i="4"/>
  <c r="S22" i="4"/>
  <c r="U22" i="4"/>
  <c r="W22" i="4"/>
  <c r="Y22" i="4"/>
  <c r="AA22" i="4"/>
  <c r="AC22" i="4"/>
  <c r="I23" i="4"/>
  <c r="K23" i="4"/>
  <c r="M23" i="4"/>
  <c r="O23" i="4"/>
  <c r="Q23" i="4"/>
  <c r="S23" i="4"/>
  <c r="U23" i="4"/>
  <c r="W23" i="4"/>
  <c r="Y23" i="4"/>
  <c r="AA23" i="4"/>
  <c r="AC23" i="4"/>
  <c r="I24" i="4"/>
  <c r="K24" i="4"/>
  <c r="M24" i="4"/>
  <c r="O24" i="4"/>
  <c r="Q24" i="4"/>
  <c r="S24" i="4"/>
  <c r="U24" i="4"/>
  <c r="W24" i="4"/>
  <c r="Y24" i="4"/>
  <c r="AA24" i="4"/>
  <c r="AC24" i="4"/>
  <c r="I25" i="4"/>
  <c r="K25" i="4"/>
  <c r="M25" i="4"/>
  <c r="O25" i="4"/>
  <c r="Q25" i="4"/>
  <c r="S25" i="4"/>
  <c r="U25" i="4"/>
  <c r="W25" i="4"/>
  <c r="Y25" i="4"/>
  <c r="AA25" i="4"/>
  <c r="AC25" i="4"/>
  <c r="I26" i="4"/>
  <c r="K26" i="4"/>
  <c r="M26" i="4"/>
  <c r="O26" i="4"/>
  <c r="Q26" i="4"/>
  <c r="S26" i="4"/>
  <c r="U26" i="4"/>
  <c r="W26" i="4"/>
  <c r="Y26" i="4"/>
  <c r="AA26" i="4"/>
  <c r="AC26" i="4"/>
  <c r="I27" i="4"/>
  <c r="K27" i="4"/>
  <c r="M27" i="4"/>
  <c r="O27" i="4"/>
  <c r="Q27" i="4"/>
  <c r="S27" i="4"/>
  <c r="U27" i="4"/>
  <c r="W27" i="4"/>
  <c r="Y27" i="4"/>
  <c r="AA27" i="4"/>
  <c r="AC27" i="4"/>
  <c r="G22" i="4"/>
  <c r="G23" i="4"/>
  <c r="G24" i="4"/>
  <c r="G25" i="4"/>
  <c r="G26" i="4"/>
  <c r="G27" i="4"/>
  <c r="G21" i="4"/>
  <c r="G20" i="4"/>
  <c r="AD21" i="4" l="1"/>
  <c r="G19" i="4"/>
  <c r="G18" i="4" l="1"/>
  <c r="G17" i="4"/>
  <c r="G16" i="4" l="1"/>
  <c r="G15" i="4" l="1"/>
  <c r="I15" i="4"/>
  <c r="K15" i="4"/>
  <c r="M15" i="4"/>
  <c r="O15" i="4"/>
  <c r="Q15" i="4"/>
  <c r="S15" i="4"/>
  <c r="U15" i="4"/>
  <c r="W15" i="4"/>
  <c r="Y15" i="4"/>
  <c r="AA15" i="4"/>
  <c r="AC15" i="4"/>
  <c r="G14" i="4"/>
  <c r="I14" i="4"/>
  <c r="K14" i="4"/>
  <c r="M14" i="4"/>
  <c r="O14" i="4"/>
  <c r="Q14" i="4"/>
  <c r="S14" i="4"/>
  <c r="U14" i="4"/>
  <c r="W14" i="4"/>
  <c r="Y14" i="4"/>
  <c r="AA14" i="4"/>
  <c r="AC14" i="4"/>
  <c r="I13" i="4"/>
  <c r="G13" i="4"/>
  <c r="K13" i="4"/>
  <c r="M13" i="4"/>
  <c r="O13" i="4"/>
  <c r="Q13" i="4"/>
  <c r="S13" i="4"/>
  <c r="U13" i="4"/>
  <c r="W13" i="4"/>
  <c r="Y13" i="4"/>
  <c r="AA13" i="4"/>
  <c r="AC13" i="4"/>
  <c r="AD15" i="4" l="1"/>
  <c r="AD14" i="4"/>
  <c r="AD13" i="4"/>
  <c r="I12" i="4" l="1"/>
  <c r="M12" i="4"/>
  <c r="K12" i="4"/>
  <c r="S12" i="4"/>
  <c r="W12" i="4"/>
  <c r="AC12" i="4"/>
  <c r="AA12" i="4"/>
  <c r="Y12" i="4"/>
  <c r="U12" i="4"/>
  <c r="Q12" i="4"/>
  <c r="G12" i="4"/>
  <c r="AD12" i="4" l="1"/>
  <c r="AA10" i="4"/>
  <c r="AC9" i="4"/>
  <c r="AC10" i="4"/>
  <c r="G11" i="4" l="1"/>
  <c r="I11" i="4"/>
  <c r="K11" i="4"/>
  <c r="M11" i="4"/>
  <c r="O11" i="4"/>
  <c r="Q11" i="4"/>
  <c r="S11" i="4"/>
  <c r="U11" i="4"/>
  <c r="W11" i="4"/>
  <c r="Y11" i="4"/>
  <c r="AA11" i="4"/>
  <c r="AC11" i="4"/>
  <c r="Y10" i="4"/>
  <c r="W10" i="4"/>
  <c r="U10" i="4"/>
  <c r="S10" i="4"/>
  <c r="Q10" i="4"/>
  <c r="O10" i="4"/>
  <c r="M10" i="4"/>
  <c r="K10" i="4"/>
  <c r="I10" i="4"/>
  <c r="G10" i="4"/>
  <c r="AD10" i="4" l="1"/>
  <c r="AC6" i="4"/>
  <c r="AC7" i="4"/>
  <c r="AC8" i="4"/>
  <c r="AC5" i="4"/>
  <c r="AA6" i="4"/>
  <c r="AA7" i="4"/>
  <c r="AA8" i="4"/>
  <c r="AA9" i="4"/>
  <c r="AA5" i="4"/>
  <c r="W5" i="4"/>
  <c r="U7" i="4"/>
  <c r="U8" i="4"/>
  <c r="U9" i="4"/>
  <c r="U6" i="4"/>
  <c r="S8" i="4"/>
  <c r="S9" i="4"/>
  <c r="S7" i="4"/>
  <c r="S6" i="4" l="1"/>
  <c r="U5" i="4"/>
  <c r="S5" i="4"/>
  <c r="Z28" i="4" l="1"/>
  <c r="Y6" i="4"/>
  <c r="Y7" i="4"/>
  <c r="Y8" i="4"/>
  <c r="Y9" i="4"/>
  <c r="Y5" i="4"/>
  <c r="W6" i="4"/>
  <c r="W7" i="4"/>
  <c r="W8" i="4"/>
  <c r="W9" i="4"/>
  <c r="Q6" i="4"/>
  <c r="Q7" i="4"/>
  <c r="Q8" i="4"/>
  <c r="Q9" i="4"/>
  <c r="O6" i="4"/>
  <c r="O7" i="4"/>
  <c r="O8" i="4"/>
  <c r="O9" i="4"/>
  <c r="M6" i="4"/>
  <c r="M7" i="4"/>
  <c r="M8" i="4"/>
  <c r="M9" i="4"/>
  <c r="M5" i="4"/>
  <c r="K6" i="4"/>
  <c r="K7" i="4"/>
  <c r="K8" i="4"/>
  <c r="K9" i="4"/>
  <c r="K5" i="4"/>
  <c r="I6" i="4"/>
  <c r="I7" i="4"/>
  <c r="I8" i="4"/>
  <c r="I9" i="4"/>
  <c r="I5" i="4"/>
  <c r="G6" i="4"/>
  <c r="G7" i="4"/>
  <c r="G8" i="4"/>
  <c r="G9" i="4"/>
  <c r="AD22" i="4"/>
  <c r="G5" i="4"/>
  <c r="X28" i="4"/>
  <c r="H28" i="4"/>
  <c r="J28" i="4"/>
  <c r="L28" i="4"/>
  <c r="F28" i="4"/>
  <c r="AD5" i="4" l="1"/>
  <c r="AD7" i="4"/>
  <c r="AD8" i="4"/>
  <c r="AD6" i="4"/>
  <c r="AD20" i="4"/>
  <c r="AD27" i="4"/>
  <c r="AD19" i="4"/>
  <c r="AD26" i="4"/>
  <c r="AD18" i="4"/>
  <c r="AD25" i="4"/>
  <c r="AD17" i="4"/>
  <c r="AD24" i="4"/>
  <c r="AD16" i="4"/>
  <c r="AD23" i="4"/>
  <c r="AD9" i="4"/>
  <c r="AD11" i="4"/>
  <c r="AA28" i="4"/>
  <c r="AC28" i="4"/>
  <c r="K28" i="4"/>
  <c r="I28" i="4"/>
  <c r="Q28" i="4"/>
  <c r="O28" i="4"/>
  <c r="W28" i="4"/>
  <c r="Y28" i="4"/>
  <c r="G28" i="4"/>
  <c r="M28" i="4"/>
  <c r="U28" i="4"/>
  <c r="S28" i="4"/>
  <c r="N28" i="4"/>
  <c r="P28" i="4"/>
  <c r="R28" i="4"/>
  <c r="T28" i="4"/>
  <c r="V28" i="4"/>
  <c r="AD28" i="4" l="1"/>
</calcChain>
</file>

<file path=xl/sharedStrings.xml><?xml version="1.0" encoding="utf-8"?>
<sst xmlns="http://schemas.openxmlformats.org/spreadsheetml/2006/main" count="468" uniqueCount="110">
  <si>
    <t>ზემო სამგორი</t>
  </si>
  <si>
    <t>ზემო მაგ.არხი</t>
  </si>
  <si>
    <t>ზედა არხი</t>
  </si>
  <si>
    <t>იმირასანის არხი</t>
  </si>
  <si>
    <t>კაზრეთის არხი</t>
  </si>
  <si>
    <t>მაშავერა</t>
  </si>
  <si>
    <t>წერეთლის არხი</t>
  </si>
  <si>
    <t>ხრამი-დებედა</t>
  </si>
  <si>
    <t>თეზი-ოკამის არხი</t>
  </si>
  <si>
    <t>ტაშისკარის არხი</t>
  </si>
  <si>
    <t>ტირიფონის არხი</t>
  </si>
  <si>
    <t>ტირიფონი</t>
  </si>
  <si>
    <t>ლამი-მისაქციელის არხი</t>
  </si>
  <si>
    <t>საგურამოს არხი</t>
  </si>
  <si>
    <t>საგურამო-მუხრანი</t>
  </si>
  <si>
    <t>სიონ ჰესი</t>
  </si>
  <si>
    <t>ალაზანი ჰესი-2</t>
  </si>
  <si>
    <t>ახმეტა ჰესი</t>
  </si>
  <si>
    <t>ფშაველა ჰესი</t>
  </si>
  <si>
    <t>ოკამი ჰესი</t>
  </si>
  <si>
    <t>იგოეთი ჰესი</t>
  </si>
  <si>
    <t>ჭაპალა ჰესი</t>
  </si>
  <si>
    <t>ტირიფონის ჰესი</t>
  </si>
  <si>
    <t>შაქშაქეთის ჰესი</t>
  </si>
  <si>
    <t>ქვემო ალაზანი</t>
  </si>
  <si>
    <t>ზემო ალაზანი</t>
  </si>
  <si>
    <t>თეზი-ოკამი და დოეს-გრაკალი</t>
  </si>
  <si>
    <t>ტაშისკარი</t>
  </si>
  <si>
    <t>ყვირილა-ცხენისწყალი</t>
  </si>
  <si>
    <t>სიონის კაშხალი</t>
  </si>
  <si>
    <t>ნაურდლის არხი</t>
  </si>
  <si>
    <t>ახალი სადახლოს არხი</t>
  </si>
  <si>
    <t>დიმი-როკითის არხი</t>
  </si>
  <si>
    <t>ახატან ჰესი</t>
  </si>
  <si>
    <t>ხრამი</t>
  </si>
  <si>
    <t xml:space="preserve">სულ 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</si>
  <si>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</si>
  <si>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</si>
  <si>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</si>
  <si>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</si>
  <si>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</si>
  <si>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</si>
  <si>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</si>
  <si>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</si>
  <si>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</si>
  <si>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ნოემბერი</t>
  </si>
  <si>
    <t>დეკემბერი</t>
  </si>
  <si>
    <t>კბმ/წმ</t>
  </si>
  <si>
    <t>ოქტომბერი</t>
  </si>
  <si>
    <t>ჯანდარა ჰესი</t>
  </si>
  <si>
    <t>მტკვარი-ჯანდარა</t>
  </si>
  <si>
    <t>ჯანდარის არხი</t>
  </si>
  <si>
    <t>ალაზანი ჰესი</t>
  </si>
  <si>
    <t>მარტყოფი ჰესი</t>
  </si>
  <si>
    <t>საცხენ ჰესი</t>
  </si>
  <si>
    <t>თეთრისხევი ჰესი</t>
  </si>
  <si>
    <t>ხრამ ჰესი</t>
  </si>
  <si>
    <t>შპს საქართველოს საერთაშორისო ენერგეტიკული კორპორაცია</t>
  </si>
  <si>
    <t>თბილისის ზღვის ჰესი</t>
  </si>
  <si>
    <t>სს ეპ ჯორჯია გენერაცია</t>
  </si>
  <si>
    <t>სსეპ ჯორჯია გენერაცია</t>
  </si>
  <si>
    <t>შპს ჯორჯიან უოთერ ენდ ფაუერი (GWP)</t>
  </si>
  <si>
    <t>შპს აქუაენერჯი</t>
  </si>
  <si>
    <t>შპს გეოენერჯი</t>
  </si>
  <si>
    <t>შპს სტორი ფაუერი</t>
  </si>
  <si>
    <t>შპს ნიუ ტექნოლოჯი</t>
  </si>
  <si>
    <t>შპს ერა ჯორჯია</t>
  </si>
  <si>
    <t>შპს ვოთერენერჯი</t>
  </si>
  <si>
    <t>შპს აგროენერჯი</t>
  </si>
  <si>
    <t>კაზრეთი ჰესი</t>
  </si>
  <si>
    <t>შპს აად</t>
  </si>
  <si>
    <t>შპს მცირე</t>
  </si>
  <si>
    <t>მაშავერა ჰესი</t>
  </si>
  <si>
    <t>შპს ჰიდრო ჯორჯია</t>
  </si>
  <si>
    <t>დებედა ჰესი</t>
  </si>
  <si>
    <t>შპს ენტო</t>
  </si>
  <si>
    <t>შპს ხანჰესი ეგნატე დვალიშვილი</t>
  </si>
  <si>
    <t>მისაქციელი ჰესი</t>
  </si>
  <si>
    <t>შპს ჰიდროენერგია</t>
  </si>
  <si>
    <t>შპს მემე</t>
  </si>
  <si>
    <t>ხანჰესი 2</t>
  </si>
  <si>
    <t>მარნეული ჰესი</t>
  </si>
  <si>
    <t>შპს მარნეულჰესი 1931</t>
  </si>
  <si>
    <t>ჰესის დასახელება</t>
  </si>
  <si>
    <t>სერვისცენტრის დასახელება</t>
  </si>
  <si>
    <t>არხის დასახელება</t>
  </si>
  <si>
    <t>კომპანიის დასახელება</t>
  </si>
  <si>
    <t>ჰესების საპროგნოზო რეჟიმები 2024 წელი</t>
  </si>
  <si>
    <t>მისაწოდებელი წყალი კბმ</t>
  </si>
  <si>
    <t>დანართი N2</t>
  </si>
  <si>
    <t>დღეები</t>
  </si>
  <si>
    <t>30</t>
  </si>
  <si>
    <t>0</t>
  </si>
  <si>
    <t xml:space="preserve">მიმდინარეობს სათავე ნაგებობის მექანიკური ნაწილის აღდგენა-რეაბილიტაციის პროექტირება, რომლის შესაბამისადაც შესაძლებელია შეიცვალოს რეჟიმები  </t>
  </si>
  <si>
    <t xml:space="preserve">მიმდინარეობს სათავე ნაგებობის რეაბილიტაციის პროექტირება, რომლის შესაბამისადაც შესაძლებელია შეიცვალოს რეჟიმები  </t>
  </si>
  <si>
    <t>არასაირიგაციო პერიოდში უნდა განხორციელდეს მაგ. არხის რეაბილიტაცია. კონტრაქტი გაფორმებულია. შესაბამისად, ჰესს შეწყვეტილი ექნება წყლის მიწოდება</t>
  </si>
  <si>
    <t>შენიშვნა</t>
  </si>
  <si>
    <t>შპს ჯეო ინვესტ საქართველო</t>
  </si>
  <si>
    <t>ნერგეთი ჰესი</t>
  </si>
  <si>
    <t>ბაღდათი - დიმი-როკითის არხი</t>
  </si>
  <si>
    <t xml:space="preserve">მიმდინარეობს სათავე ნაგებობის მექანიკური ნაწილის აღდგენა-რეაბილიტაციის პროექტირება, რომლის შესაბამისადაც შესაძლებელია შეიცვალოს რეჟიმები. </t>
  </si>
  <si>
    <t>ლამი მისაქციელის მაგისტრალურ არხზე შეინიშნება ფილტრაციული კერები, რის გამოც მაგისტრალური არხის სრულად დატვირთვა ვერ ხდება</t>
  </si>
  <si>
    <t>ჰესების  რეჟიმები 2026  წელის 1 თებერვალი - 2027 წლის 31 იანვარი</t>
  </si>
  <si>
    <t xml:space="preserve"> მზადდება სატენდერო დოკუმენტაცია  გვირაბების რეაბილიტაციის მიზნით. </t>
  </si>
  <si>
    <t>აპრილის თვეში დაგეგმილია არხის საექსპლუატაციო  სამუშაოები. შესაბამისად, აღნიშნულ თვეში ჰესი ვერ იმუშავეს სრული დატვირთვით</t>
  </si>
  <si>
    <t>მარტის თვეში დაგეგმილია ზედა არხის საექპსლუატაციო სამუშაოები. შესაბამისად, აღნიშნულ თვეში ჰესი ვერ იმუშავეს სრული დატვირთვით</t>
  </si>
  <si>
    <t>მაგისტრალურ არხზე განსახორციელებელი სამუშაობის გამო ჰესი სრული დატვირთვით ვერ იმუშავებს მარტის თვეში/ ასევე,  არხში წყლის მიწოდება შეწყდება ჯანდარის წყალსაცავის შევსებისთანავე</t>
  </si>
  <si>
    <t>მარტის და აპრილის   გარკვეულ პერიოდში დაგეგმილია მაგისტრალური არხის წმენდის და დაზიანებული წყალგამშვები ფარების სარემონტო სამუშაოები. შესაბამისად, აღნიშნულ თვეებში ჰესი ვერ იმუშავებს სრული დატვირთვით</t>
  </si>
  <si>
    <t>მარტის და ოქტომბრის  გარკვეულ პერიოდში დაგეგმილია მაგისტრალური არხის წმენდის და დაზიანებული წყალგამშვები ფარების სარემონტო სამუშაოები. შესაბამისად, აღნიშნულ თვეებში ჰესი ვერ იმუშავებს სრული დატვირთვით</t>
  </si>
  <si>
    <t>თებერვლის  გარკვეულ პერიოდში დაგეგმილია მაგისტრალური არხის წმენდის და დაზიანებული წყალგამშვები ფარების სარემონტო სამუშაოები. შესაბამისად, აღნიშნულ თვეში ჰესი ვერ იმუშავებს სრული დატვირთვით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</si>
</sst>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sz val="12"/>
      <color rgb="FF000000"/>
      <name val="Sylfaen"/>
      <family val="1"/>
    </font>
    <font>
      <sz val="11"/>
      <color theme="1"/>
      <name val="Calibri"/>
      <family val="2"/>
      <scheme val="minor"/>
    </font>
    <font>
      <sz val="12"/>
      <name val="Sylfaen"/>
      <family val="1"/>
    </font>
    <font>
      <sz val="12"/>
      <color rgb="FFFF0000"/>
      <name val="Sylfaen"/>
      <family val="1"/>
    </font>
    <font>
      <b/>
      <sz val="18"/>
      <color theme="1"/>
      <name val="Sylfaen"/>
      <family val="1"/>
    </font>
    <font>
      <b/>
      <sz val="12"/>
      <name val="Sylfae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2" fillId="0" borderId="0" xfId="0" applyNumberFormat="1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43" fontId="1" fillId="0" borderId="2" xfId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horizontal="center"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center" vertical="center" wrapText="1"/>
    </xf>
    <xf numFmtId="43" fontId="1" fillId="0" borderId="3" xfId="1" applyFont="1" applyFill="1" applyBorder="1" applyAlignment="1">
      <alignment horizontal="center" vertical="center" wrapText="1"/>
    </xf>
    <xf numFmtId="43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49" fontId="7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49" fontId="7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964FA-1E6B-4028-8AAE-3368BF782C98}">
  <dimension ref="A1:AH28"/>
  <sheetViews>
    <sheetView zoomScale="70" zoomScaleNormal="70" zoomScaleSheetLayoutView="100" workbookViewId="0">
      <pane xSplit="5" ySplit="3" topLeftCell="J4" activePane="bottomRight" state="frozen"/>
      <selection pane="topRight" activeCell="F1" sqref="F1"/>
      <selection pane="bottomLeft" activeCell="A3" sqref="A3"/>
      <selection pane="bottomRight" activeCell="P5" sqref="P5"/>
    </sheetView>
  </sheetViews>
  <sheetFormatPr defaultColWidth="9.140625" defaultRowHeight="39" customHeight="1" x14ac:dyDescent="0.25"/>
  <cols>
    <col min="1" max="1" width="4.140625" style="1" customWidth="1"/>
    <col min="2" max="2" width="36.7109375" style="1" customWidth="1"/>
    <col min="3" max="3" width="23.140625" style="1" customWidth="1"/>
    <col min="4" max="4" width="33.85546875" style="1" customWidth="1"/>
    <col min="5" max="5" width="25.140625" style="1" customWidth="1"/>
    <col min="6" max="6" width="12.140625" style="1" customWidth="1"/>
    <col min="7" max="7" width="19.140625" style="1" customWidth="1"/>
    <col min="8" max="8" width="12.140625" style="1" customWidth="1"/>
    <col min="9" max="9" width="19.140625" style="7" customWidth="1"/>
    <col min="10" max="10" width="12.140625" style="1" customWidth="1"/>
    <col min="11" max="11" width="18.28515625" style="7" customWidth="1"/>
    <col min="12" max="12" width="12.140625" style="1" customWidth="1"/>
    <col min="13" max="13" width="22" style="7" customWidth="1"/>
    <col min="14" max="14" width="12.140625" style="1" customWidth="1"/>
    <col min="15" max="15" width="21.7109375" style="1" customWidth="1"/>
    <col min="16" max="16" width="12.140625" style="1" customWidth="1"/>
    <col min="17" max="17" width="19.7109375" style="7" customWidth="1"/>
    <col min="18" max="18" width="12.140625" style="1" customWidth="1"/>
    <col min="19" max="19" width="22.28515625" style="1" customWidth="1"/>
    <col min="20" max="20" width="12.140625" style="1" customWidth="1"/>
    <col min="21" max="21" width="18.7109375" style="1" customWidth="1"/>
    <col min="22" max="22" width="12.140625" style="1" customWidth="1"/>
    <col min="23" max="23" width="22.42578125" style="1" customWidth="1"/>
    <col min="24" max="24" width="14" style="1" customWidth="1"/>
    <col min="25" max="25" width="19.28515625" style="7" customWidth="1"/>
    <col min="26" max="26" width="14.140625" style="1" customWidth="1"/>
    <col min="27" max="27" width="21.5703125" style="1" customWidth="1"/>
    <col min="28" max="28" width="14.140625" style="1" customWidth="1"/>
    <col min="29" max="29" width="21" style="1" customWidth="1"/>
    <col min="30" max="30" width="24.5703125" style="7" customWidth="1"/>
    <col min="31" max="31" width="13.85546875" style="1" bestFit="1" customWidth="1"/>
    <col min="32" max="32" width="11.7109375" style="1" customWidth="1"/>
    <col min="33" max="33" width="9.140625" style="1"/>
    <col min="34" max="34" width="13.140625" style="1" bestFit="1" customWidth="1"/>
    <col min="35" max="16384" width="9.140625" style="1"/>
  </cols>
  <sheetData>
    <row r="1" spans="1:34" ht="39" customHeight="1" x14ac:dyDescent="0.25">
      <c r="A1" s="77" t="s">
        <v>89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</row>
    <row r="2" spans="1:34" ht="39.6" customHeight="1" x14ac:dyDescent="0.25">
      <c r="A2" s="82" t="s">
        <v>87</v>
      </c>
      <c r="B2" s="83"/>
      <c r="C2" s="83"/>
      <c r="D2" s="83"/>
      <c r="E2" s="83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8"/>
    </row>
    <row r="3" spans="1:34" ht="37.5" customHeight="1" x14ac:dyDescent="0.25">
      <c r="A3" s="84"/>
      <c r="B3" s="36" t="s">
        <v>86</v>
      </c>
      <c r="C3" s="36" t="s">
        <v>83</v>
      </c>
      <c r="D3" s="34" t="s">
        <v>84</v>
      </c>
      <c r="E3" s="34" t="s">
        <v>85</v>
      </c>
      <c r="F3" s="81" t="s">
        <v>36</v>
      </c>
      <c r="G3" s="81"/>
      <c r="H3" s="81" t="s">
        <v>37</v>
      </c>
      <c r="I3" s="81"/>
      <c r="J3" s="81" t="s">
        <v>38</v>
      </c>
      <c r="K3" s="81"/>
      <c r="L3" s="81" t="s">
        <v>39</v>
      </c>
      <c r="M3" s="81"/>
      <c r="N3" s="81" t="s">
        <v>40</v>
      </c>
      <c r="O3" s="81"/>
      <c r="P3" s="81" t="s">
        <v>41</v>
      </c>
      <c r="Q3" s="81"/>
      <c r="R3" s="81" t="s">
        <v>42</v>
      </c>
      <c r="S3" s="81"/>
      <c r="T3" s="81" t="s">
        <v>43</v>
      </c>
      <c r="U3" s="81"/>
      <c r="V3" s="81" t="s">
        <v>44</v>
      </c>
      <c r="W3" s="81"/>
      <c r="X3" s="81" t="s">
        <v>48</v>
      </c>
      <c r="Y3" s="81"/>
      <c r="Z3" s="81" t="s">
        <v>45</v>
      </c>
      <c r="AA3" s="81"/>
      <c r="AB3" s="81" t="s">
        <v>46</v>
      </c>
      <c r="AC3" s="81"/>
      <c r="AD3" s="21"/>
    </row>
    <row r="4" spans="1:34" ht="36" x14ac:dyDescent="0.25">
      <c r="A4" s="85"/>
      <c r="B4" s="33"/>
      <c r="C4" s="35"/>
      <c r="D4" s="35"/>
      <c r="E4" s="35"/>
      <c r="F4" s="3" t="s">
        <v>47</v>
      </c>
      <c r="G4" s="3" t="s">
        <v>88</v>
      </c>
      <c r="H4" s="3" t="s">
        <v>47</v>
      </c>
      <c r="I4" s="38" t="s">
        <v>88</v>
      </c>
      <c r="J4" s="3" t="s">
        <v>47</v>
      </c>
      <c r="K4" s="38" t="s">
        <v>88</v>
      </c>
      <c r="L4" s="3" t="s">
        <v>47</v>
      </c>
      <c r="M4" s="38" t="s">
        <v>88</v>
      </c>
      <c r="N4" s="3" t="s">
        <v>47</v>
      </c>
      <c r="O4" s="38" t="s">
        <v>88</v>
      </c>
      <c r="P4" s="3" t="s">
        <v>47</v>
      </c>
      <c r="Q4" s="38" t="s">
        <v>88</v>
      </c>
      <c r="R4" s="3" t="s">
        <v>47</v>
      </c>
      <c r="S4" s="38" t="s">
        <v>88</v>
      </c>
      <c r="T4" s="3" t="s">
        <v>47</v>
      </c>
      <c r="U4" s="38" t="s">
        <v>88</v>
      </c>
      <c r="V4" s="3" t="s">
        <v>47</v>
      </c>
      <c r="W4" s="38" t="s">
        <v>88</v>
      </c>
      <c r="X4" s="3" t="s">
        <v>47</v>
      </c>
      <c r="Y4" s="38" t="s">
        <v>88</v>
      </c>
      <c r="Z4" s="3" t="s">
        <v>47</v>
      </c>
      <c r="AA4" s="38" t="s">
        <v>88</v>
      </c>
      <c r="AB4" s="3" t="s">
        <v>47</v>
      </c>
      <c r="AC4" s="38" t="s">
        <v>88</v>
      </c>
      <c r="AD4" s="38" t="s">
        <v>88</v>
      </c>
    </row>
    <row r="5" spans="1:34" s="12" customFormat="1" ht="18" x14ac:dyDescent="0.25">
      <c r="A5" s="9">
        <v>1</v>
      </c>
      <c r="B5" s="9" t="s">
        <v>59</v>
      </c>
      <c r="C5" s="9" t="s">
        <v>15</v>
      </c>
      <c r="D5" s="9" t="s">
        <v>0</v>
      </c>
      <c r="E5" s="9" t="s">
        <v>29</v>
      </c>
      <c r="F5" s="10">
        <v>0</v>
      </c>
      <c r="G5" s="11">
        <f>F5*86400</f>
        <v>0</v>
      </c>
      <c r="H5" s="10">
        <v>0</v>
      </c>
      <c r="I5" s="11">
        <f>H5*86400</f>
        <v>0</v>
      </c>
      <c r="J5" s="10">
        <v>0</v>
      </c>
      <c r="K5" s="11">
        <f>J5*86400</f>
        <v>0</v>
      </c>
      <c r="L5" s="10">
        <v>0</v>
      </c>
      <c r="M5" s="11">
        <f>L5*86400</f>
        <v>0</v>
      </c>
      <c r="N5" s="10">
        <v>0</v>
      </c>
      <c r="O5" s="11">
        <f>N5*86400</f>
        <v>0</v>
      </c>
      <c r="P5" s="10">
        <v>15</v>
      </c>
      <c r="Q5" s="11">
        <f>P5*86400*30</f>
        <v>38880000</v>
      </c>
      <c r="R5" s="10">
        <v>15</v>
      </c>
      <c r="S5" s="11">
        <f>R5*86400*31</f>
        <v>40176000</v>
      </c>
      <c r="T5" s="10">
        <v>15</v>
      </c>
      <c r="U5" s="11">
        <f>T5*86400*31</f>
        <v>40176000</v>
      </c>
      <c r="V5" s="10">
        <v>15</v>
      </c>
      <c r="W5" s="11">
        <f>V5*86400*15</f>
        <v>19440000</v>
      </c>
      <c r="X5" s="10">
        <v>0</v>
      </c>
      <c r="Y5" s="11">
        <f>X5*86400</f>
        <v>0</v>
      </c>
      <c r="Z5" s="10">
        <v>7</v>
      </c>
      <c r="AA5" s="11">
        <f>Z5*86400*7</f>
        <v>4233600</v>
      </c>
      <c r="AB5" s="10">
        <v>7</v>
      </c>
      <c r="AC5" s="11">
        <f>AB5*86400*7</f>
        <v>4233600</v>
      </c>
      <c r="AD5" s="11">
        <f>G5+I5+K5+M5+O5+Q5+S5+U5+W5+Y5+AA5+AC5</f>
        <v>147139200</v>
      </c>
      <c r="AE5" s="22"/>
    </row>
    <row r="6" spans="1:34" s="12" customFormat="1" ht="18" x14ac:dyDescent="0.25">
      <c r="A6" s="9">
        <v>2</v>
      </c>
      <c r="B6" s="9" t="s">
        <v>59</v>
      </c>
      <c r="C6" s="9" t="s">
        <v>54</v>
      </c>
      <c r="D6" s="9" t="s">
        <v>0</v>
      </c>
      <c r="E6" s="9" t="s">
        <v>1</v>
      </c>
      <c r="F6" s="10">
        <v>0</v>
      </c>
      <c r="G6" s="11">
        <f t="shared" ref="G6:G9" si="0">F6*86400</f>
        <v>0</v>
      </c>
      <c r="H6" s="10">
        <v>0</v>
      </c>
      <c r="I6" s="11">
        <f t="shared" ref="I6:I9" si="1">H6*86400</f>
        <v>0</v>
      </c>
      <c r="J6" s="10">
        <v>0</v>
      </c>
      <c r="K6" s="11">
        <f t="shared" ref="K6:K9" si="2">J6*86400</f>
        <v>0</v>
      </c>
      <c r="L6" s="10">
        <v>0</v>
      </c>
      <c r="M6" s="11">
        <f t="shared" ref="M6:M9" si="3">L6*86400</f>
        <v>0</v>
      </c>
      <c r="N6" s="10">
        <v>0</v>
      </c>
      <c r="O6" s="11">
        <f t="shared" ref="O6:O9" si="4">N6*86400</f>
        <v>0</v>
      </c>
      <c r="P6" s="10">
        <v>0</v>
      </c>
      <c r="Q6" s="11">
        <f t="shared" ref="Q6:Q9" si="5">P6*86400</f>
        <v>0</v>
      </c>
      <c r="R6" s="10">
        <v>7</v>
      </c>
      <c r="S6" s="11">
        <f>R6*86400*10</f>
        <v>6048000</v>
      </c>
      <c r="T6" s="10">
        <v>7</v>
      </c>
      <c r="U6" s="11">
        <f>T6*86400*10</f>
        <v>6048000</v>
      </c>
      <c r="V6" s="10">
        <v>0</v>
      </c>
      <c r="W6" s="11">
        <f t="shared" ref="W6:W9" si="6">V6*86400</f>
        <v>0</v>
      </c>
      <c r="X6" s="10">
        <v>0</v>
      </c>
      <c r="Y6" s="11">
        <f t="shared" ref="Y6:Y9" si="7">X6*86400</f>
        <v>0</v>
      </c>
      <c r="Z6" s="10">
        <v>7</v>
      </c>
      <c r="AA6" s="11">
        <f t="shared" ref="AA6:AA9" si="8">Z6*86400*7</f>
        <v>4233600</v>
      </c>
      <c r="AB6" s="10">
        <v>7</v>
      </c>
      <c r="AC6" s="11">
        <f t="shared" ref="AC6:AC8" si="9">AB6*86400*7</f>
        <v>4233600</v>
      </c>
      <c r="AD6" s="11">
        <f t="shared" ref="AD6:AD27" si="10">G6+I6+K6+M6+O6+Q6+S6+U6+W6+Y6+AA6+AC6</f>
        <v>20563200</v>
      </c>
    </row>
    <row r="7" spans="1:34" s="12" customFormat="1" ht="18" x14ac:dyDescent="0.25">
      <c r="A7" s="9">
        <v>3</v>
      </c>
      <c r="B7" s="9" t="s">
        <v>60</v>
      </c>
      <c r="C7" s="9" t="s">
        <v>53</v>
      </c>
      <c r="D7" s="9" t="s">
        <v>0</v>
      </c>
      <c r="E7" s="9" t="s">
        <v>1</v>
      </c>
      <c r="F7" s="10">
        <v>0</v>
      </c>
      <c r="G7" s="11">
        <f t="shared" si="0"/>
        <v>0</v>
      </c>
      <c r="H7" s="10">
        <v>0</v>
      </c>
      <c r="I7" s="11">
        <f t="shared" si="1"/>
        <v>0</v>
      </c>
      <c r="J7" s="10">
        <v>0</v>
      </c>
      <c r="K7" s="11">
        <f t="shared" si="2"/>
        <v>0</v>
      </c>
      <c r="L7" s="10">
        <v>0</v>
      </c>
      <c r="M7" s="11">
        <f t="shared" si="3"/>
        <v>0</v>
      </c>
      <c r="N7" s="10">
        <v>0</v>
      </c>
      <c r="O7" s="11">
        <f t="shared" si="4"/>
        <v>0</v>
      </c>
      <c r="P7" s="10">
        <v>0</v>
      </c>
      <c r="Q7" s="11">
        <f t="shared" si="5"/>
        <v>0</v>
      </c>
      <c r="R7" s="10">
        <v>7</v>
      </c>
      <c r="S7" s="11">
        <f>R7*86400*10</f>
        <v>6048000</v>
      </c>
      <c r="T7" s="10">
        <v>7</v>
      </c>
      <c r="U7" s="11">
        <f t="shared" ref="U7:U9" si="11">T7*86400*10</f>
        <v>6048000</v>
      </c>
      <c r="V7" s="10">
        <v>0</v>
      </c>
      <c r="W7" s="11">
        <f t="shared" si="6"/>
        <v>0</v>
      </c>
      <c r="X7" s="10">
        <v>0</v>
      </c>
      <c r="Y7" s="11">
        <f t="shared" si="7"/>
        <v>0</v>
      </c>
      <c r="Z7" s="10">
        <v>7</v>
      </c>
      <c r="AA7" s="11">
        <f t="shared" si="8"/>
        <v>4233600</v>
      </c>
      <c r="AB7" s="10">
        <v>7</v>
      </c>
      <c r="AC7" s="11">
        <f t="shared" si="9"/>
        <v>4233600</v>
      </c>
      <c r="AD7" s="11">
        <f t="shared" si="10"/>
        <v>20563200</v>
      </c>
      <c r="AE7" s="17"/>
      <c r="AF7" s="17"/>
    </row>
    <row r="8" spans="1:34" s="12" customFormat="1" ht="36" x14ac:dyDescent="0.25">
      <c r="A8" s="9">
        <v>4</v>
      </c>
      <c r="B8" s="9" t="s">
        <v>61</v>
      </c>
      <c r="C8" s="9" t="s">
        <v>55</v>
      </c>
      <c r="D8" s="9" t="s">
        <v>0</v>
      </c>
      <c r="E8" s="9" t="s">
        <v>1</v>
      </c>
      <c r="F8" s="10">
        <v>0</v>
      </c>
      <c r="G8" s="11">
        <f t="shared" si="0"/>
        <v>0</v>
      </c>
      <c r="H8" s="10">
        <v>0</v>
      </c>
      <c r="I8" s="11">
        <f t="shared" si="1"/>
        <v>0</v>
      </c>
      <c r="J8" s="10">
        <v>0</v>
      </c>
      <c r="K8" s="11">
        <f t="shared" si="2"/>
        <v>0</v>
      </c>
      <c r="L8" s="10">
        <v>0</v>
      </c>
      <c r="M8" s="11">
        <f t="shared" si="3"/>
        <v>0</v>
      </c>
      <c r="N8" s="10">
        <v>0</v>
      </c>
      <c r="O8" s="11">
        <f t="shared" si="4"/>
        <v>0</v>
      </c>
      <c r="P8" s="10">
        <v>0</v>
      </c>
      <c r="Q8" s="11">
        <f t="shared" si="5"/>
        <v>0</v>
      </c>
      <c r="R8" s="10">
        <v>7</v>
      </c>
      <c r="S8" s="11">
        <f t="shared" ref="S8:S9" si="12">R8*86400*10</f>
        <v>6048000</v>
      </c>
      <c r="T8" s="10">
        <v>7</v>
      </c>
      <c r="U8" s="11">
        <f t="shared" si="11"/>
        <v>6048000</v>
      </c>
      <c r="V8" s="10">
        <v>0</v>
      </c>
      <c r="W8" s="11">
        <f t="shared" si="6"/>
        <v>0</v>
      </c>
      <c r="X8" s="10">
        <v>0</v>
      </c>
      <c r="Y8" s="11">
        <f t="shared" si="7"/>
        <v>0</v>
      </c>
      <c r="Z8" s="10">
        <v>7</v>
      </c>
      <c r="AA8" s="11">
        <f t="shared" si="8"/>
        <v>4233600</v>
      </c>
      <c r="AB8" s="10">
        <v>7</v>
      </c>
      <c r="AC8" s="11">
        <f t="shared" si="9"/>
        <v>4233600</v>
      </c>
      <c r="AD8" s="11">
        <f t="shared" si="10"/>
        <v>20563200</v>
      </c>
    </row>
    <row r="9" spans="1:34" s="12" customFormat="1" ht="36" x14ac:dyDescent="0.25">
      <c r="A9" s="9">
        <v>5</v>
      </c>
      <c r="B9" s="9" t="s">
        <v>62</v>
      </c>
      <c r="C9" s="9" t="s">
        <v>58</v>
      </c>
      <c r="D9" s="9" t="s">
        <v>0</v>
      </c>
      <c r="E9" s="9" t="s">
        <v>1</v>
      </c>
      <c r="F9" s="10">
        <v>0</v>
      </c>
      <c r="G9" s="11">
        <f t="shared" si="0"/>
        <v>0</v>
      </c>
      <c r="H9" s="10">
        <v>0</v>
      </c>
      <c r="I9" s="11">
        <f t="shared" si="1"/>
        <v>0</v>
      </c>
      <c r="J9" s="10">
        <v>0</v>
      </c>
      <c r="K9" s="11">
        <f t="shared" si="2"/>
        <v>0</v>
      </c>
      <c r="L9" s="10">
        <v>0</v>
      </c>
      <c r="M9" s="11">
        <f t="shared" si="3"/>
        <v>0</v>
      </c>
      <c r="N9" s="10">
        <v>0</v>
      </c>
      <c r="O9" s="11">
        <f t="shared" si="4"/>
        <v>0</v>
      </c>
      <c r="P9" s="10">
        <v>0</v>
      </c>
      <c r="Q9" s="11">
        <f t="shared" si="5"/>
        <v>0</v>
      </c>
      <c r="R9" s="10">
        <v>4</v>
      </c>
      <c r="S9" s="11">
        <f t="shared" si="12"/>
        <v>3456000</v>
      </c>
      <c r="T9" s="10">
        <v>4</v>
      </c>
      <c r="U9" s="11">
        <f t="shared" si="11"/>
        <v>3456000</v>
      </c>
      <c r="V9" s="10">
        <v>0</v>
      </c>
      <c r="W9" s="11">
        <f t="shared" si="6"/>
        <v>0</v>
      </c>
      <c r="X9" s="10">
        <v>0</v>
      </c>
      <c r="Y9" s="11">
        <f t="shared" si="7"/>
        <v>0</v>
      </c>
      <c r="Z9" s="10">
        <v>4</v>
      </c>
      <c r="AA9" s="11">
        <f t="shared" si="8"/>
        <v>2419200</v>
      </c>
      <c r="AB9" s="10">
        <v>4</v>
      </c>
      <c r="AC9" s="11">
        <f>AB9*86400*7</f>
        <v>2419200</v>
      </c>
      <c r="AD9" s="11">
        <f t="shared" si="10"/>
        <v>11750400</v>
      </c>
    </row>
    <row r="10" spans="1:34" s="18" customFormat="1" ht="54" x14ac:dyDescent="0.25">
      <c r="A10" s="13">
        <v>6</v>
      </c>
      <c r="B10" s="13" t="s">
        <v>57</v>
      </c>
      <c r="C10" s="13" t="s">
        <v>52</v>
      </c>
      <c r="D10" s="13" t="s">
        <v>24</v>
      </c>
      <c r="E10" s="13" t="s">
        <v>24</v>
      </c>
      <c r="F10" s="14">
        <v>10</v>
      </c>
      <c r="G10" s="15">
        <f t="shared" ref="G10:G15" si="13">F10*86400*31</f>
        <v>26784000</v>
      </c>
      <c r="H10" s="14">
        <v>10</v>
      </c>
      <c r="I10" s="15">
        <f>H10*86400*15</f>
        <v>12960000</v>
      </c>
      <c r="J10" s="14">
        <v>10</v>
      </c>
      <c r="K10" s="15">
        <f>J10*86400*10</f>
        <v>8640000</v>
      </c>
      <c r="L10" s="14">
        <v>10</v>
      </c>
      <c r="M10" s="15">
        <f t="shared" ref="M10:M15" si="14">L10*86400*30</f>
        <v>25920000</v>
      </c>
      <c r="N10" s="14">
        <v>8</v>
      </c>
      <c r="O10" s="15">
        <f t="shared" ref="O10:O15" si="15">N10*86400*31</f>
        <v>21427200</v>
      </c>
      <c r="P10" s="14">
        <v>8</v>
      </c>
      <c r="Q10" s="15">
        <f t="shared" ref="Q10:Q15" si="16">P10*86400*30</f>
        <v>20736000</v>
      </c>
      <c r="R10" s="14">
        <v>5</v>
      </c>
      <c r="S10" s="15">
        <f t="shared" ref="S10:S15" si="17">R10*86400*31</f>
        <v>13392000</v>
      </c>
      <c r="T10" s="14">
        <v>5</v>
      </c>
      <c r="U10" s="15">
        <f t="shared" ref="U10:U15" si="18">T10*86400*31</f>
        <v>13392000</v>
      </c>
      <c r="V10" s="14">
        <v>6</v>
      </c>
      <c r="W10" s="15">
        <f t="shared" ref="W10:W15" si="19">V10*86400*30</f>
        <v>15552000</v>
      </c>
      <c r="X10" s="14">
        <v>7</v>
      </c>
      <c r="Y10" s="15">
        <f t="shared" ref="Y10:Y15" si="20">X10*86400*31</f>
        <v>18748800</v>
      </c>
      <c r="Z10" s="14">
        <v>9</v>
      </c>
      <c r="AA10" s="15">
        <f t="shared" ref="AA10:AA15" si="21">Z10*86400*30</f>
        <v>23328000</v>
      </c>
      <c r="AB10" s="14">
        <v>10</v>
      </c>
      <c r="AC10" s="11">
        <f t="shared" ref="AC10:AC15" si="22">AB10*86400*31</f>
        <v>26784000</v>
      </c>
      <c r="AD10" s="15">
        <f>G10+I10+K10+M10+O10+Q10+S10+U10+W10+Y10+AA10+AC10</f>
        <v>227664000</v>
      </c>
      <c r="AE10" s="23"/>
      <c r="AF10" s="19"/>
    </row>
    <row r="11" spans="1:34" s="28" customFormat="1" ht="54" x14ac:dyDescent="0.25">
      <c r="A11" s="26">
        <v>7</v>
      </c>
      <c r="B11" s="13" t="s">
        <v>57</v>
      </c>
      <c r="C11" s="26" t="s">
        <v>16</v>
      </c>
      <c r="D11" s="26" t="s">
        <v>24</v>
      </c>
      <c r="E11" s="26" t="s">
        <v>24</v>
      </c>
      <c r="F11" s="24">
        <v>7.5</v>
      </c>
      <c r="G11" s="27">
        <f t="shared" si="13"/>
        <v>20088000</v>
      </c>
      <c r="H11" s="24">
        <v>7</v>
      </c>
      <c r="I11" s="27">
        <f>H11*86400*15</f>
        <v>9072000</v>
      </c>
      <c r="J11" s="24">
        <v>7</v>
      </c>
      <c r="K11" s="27">
        <f>J11*86400*10</f>
        <v>6048000</v>
      </c>
      <c r="L11" s="24">
        <v>6</v>
      </c>
      <c r="M11" s="27">
        <f t="shared" si="14"/>
        <v>15552000</v>
      </c>
      <c r="N11" s="24">
        <v>4</v>
      </c>
      <c r="O11" s="27">
        <f t="shared" si="15"/>
        <v>10713600</v>
      </c>
      <c r="P11" s="24">
        <v>0</v>
      </c>
      <c r="Q11" s="27">
        <f t="shared" si="16"/>
        <v>0</v>
      </c>
      <c r="R11" s="24">
        <v>0</v>
      </c>
      <c r="S11" s="27">
        <f t="shared" si="17"/>
        <v>0</v>
      </c>
      <c r="T11" s="24">
        <v>0</v>
      </c>
      <c r="U11" s="27">
        <f t="shared" si="18"/>
        <v>0</v>
      </c>
      <c r="V11" s="24">
        <v>4</v>
      </c>
      <c r="W11" s="27">
        <f t="shared" si="19"/>
        <v>10368000</v>
      </c>
      <c r="X11" s="24">
        <v>6</v>
      </c>
      <c r="Y11" s="27">
        <f t="shared" si="20"/>
        <v>16070400</v>
      </c>
      <c r="Z11" s="24">
        <v>7</v>
      </c>
      <c r="AA11" s="27">
        <f t="shared" si="21"/>
        <v>18144000</v>
      </c>
      <c r="AB11" s="24">
        <v>7.5</v>
      </c>
      <c r="AC11" s="11">
        <f t="shared" si="22"/>
        <v>20088000</v>
      </c>
      <c r="AD11" s="27">
        <f t="shared" si="10"/>
        <v>126144000</v>
      </c>
    </row>
    <row r="12" spans="1:34" s="12" customFormat="1" ht="18" x14ac:dyDescent="0.25">
      <c r="A12" s="9">
        <v>8</v>
      </c>
      <c r="B12" s="9" t="s">
        <v>63</v>
      </c>
      <c r="C12" s="13" t="s">
        <v>17</v>
      </c>
      <c r="D12" s="13" t="s">
        <v>25</v>
      </c>
      <c r="E12" s="13" t="s">
        <v>25</v>
      </c>
      <c r="F12" s="14">
        <v>3.5</v>
      </c>
      <c r="G12" s="15">
        <f t="shared" si="13"/>
        <v>9374400</v>
      </c>
      <c r="H12" s="14">
        <v>4</v>
      </c>
      <c r="I12" s="15">
        <f>H12*86400*28</f>
        <v>9676800</v>
      </c>
      <c r="J12" s="14">
        <v>6</v>
      </c>
      <c r="K12" s="15">
        <f>J12*86400*31</f>
        <v>16070400</v>
      </c>
      <c r="L12" s="14">
        <v>6</v>
      </c>
      <c r="M12" s="15">
        <f t="shared" si="14"/>
        <v>15552000</v>
      </c>
      <c r="N12" s="14">
        <v>8</v>
      </c>
      <c r="O12" s="15">
        <f>N12*86400*31</f>
        <v>21427200</v>
      </c>
      <c r="P12" s="14">
        <v>3.5</v>
      </c>
      <c r="Q12" s="15">
        <f t="shared" si="16"/>
        <v>9072000</v>
      </c>
      <c r="R12" s="14">
        <v>3.5</v>
      </c>
      <c r="S12" s="15">
        <f t="shared" si="17"/>
        <v>9374400</v>
      </c>
      <c r="T12" s="14">
        <v>0</v>
      </c>
      <c r="U12" s="15">
        <f t="shared" si="18"/>
        <v>0</v>
      </c>
      <c r="V12" s="14">
        <v>8</v>
      </c>
      <c r="W12" s="15">
        <f t="shared" si="19"/>
        <v>20736000</v>
      </c>
      <c r="X12" s="14">
        <v>6.5</v>
      </c>
      <c r="Y12" s="15">
        <f t="shared" si="20"/>
        <v>17409600</v>
      </c>
      <c r="Z12" s="14">
        <v>6.5</v>
      </c>
      <c r="AA12" s="15">
        <f t="shared" si="21"/>
        <v>16848000</v>
      </c>
      <c r="AB12" s="14">
        <v>5</v>
      </c>
      <c r="AC12" s="11">
        <f t="shared" si="22"/>
        <v>13392000</v>
      </c>
      <c r="AD12" s="15">
        <f t="shared" ref="AD12" si="23">G12+I12+K12+M12+O12+Q12+S12+U12+W12+Y12+AA12+AC12</f>
        <v>158932800</v>
      </c>
      <c r="AF12" s="17"/>
      <c r="AH12" s="17"/>
    </row>
    <row r="13" spans="1:34" s="16" customFormat="1" ht="18" x14ac:dyDescent="0.25">
      <c r="A13" s="13">
        <v>9</v>
      </c>
      <c r="B13" s="13" t="s">
        <v>64</v>
      </c>
      <c r="C13" s="13" t="s">
        <v>18</v>
      </c>
      <c r="D13" s="13" t="s">
        <v>25</v>
      </c>
      <c r="E13" s="13" t="s">
        <v>30</v>
      </c>
      <c r="F13" s="14">
        <v>1.5</v>
      </c>
      <c r="G13" s="15">
        <f t="shared" si="13"/>
        <v>4017600</v>
      </c>
      <c r="H13" s="14">
        <v>1.5</v>
      </c>
      <c r="I13" s="15">
        <f>H13*86400*28</f>
        <v>3628800</v>
      </c>
      <c r="J13" s="14">
        <v>3.5</v>
      </c>
      <c r="K13" s="15">
        <f>J13*86400*31</f>
        <v>9374400</v>
      </c>
      <c r="L13" s="14">
        <v>4</v>
      </c>
      <c r="M13" s="15">
        <f t="shared" si="14"/>
        <v>10368000</v>
      </c>
      <c r="N13" s="14">
        <v>4.5</v>
      </c>
      <c r="O13" s="15">
        <f t="shared" si="15"/>
        <v>12052800</v>
      </c>
      <c r="P13" s="14">
        <v>1.5</v>
      </c>
      <c r="Q13" s="15">
        <f t="shared" si="16"/>
        <v>3888000</v>
      </c>
      <c r="R13" s="14">
        <v>0</v>
      </c>
      <c r="S13" s="15">
        <f t="shared" si="17"/>
        <v>0</v>
      </c>
      <c r="T13" s="14">
        <v>0</v>
      </c>
      <c r="U13" s="15">
        <f t="shared" si="18"/>
        <v>0</v>
      </c>
      <c r="V13" s="14">
        <v>2</v>
      </c>
      <c r="W13" s="15">
        <f t="shared" si="19"/>
        <v>5184000</v>
      </c>
      <c r="X13" s="14">
        <v>3</v>
      </c>
      <c r="Y13" s="15">
        <f t="shared" si="20"/>
        <v>8035200</v>
      </c>
      <c r="Z13" s="14">
        <v>3.5</v>
      </c>
      <c r="AA13" s="15">
        <f t="shared" si="21"/>
        <v>9072000</v>
      </c>
      <c r="AB13" s="14">
        <v>2</v>
      </c>
      <c r="AC13" s="11">
        <f t="shared" si="22"/>
        <v>5356800</v>
      </c>
      <c r="AD13" s="15">
        <f t="shared" ref="AD13" si="24">G13+I13+K13+M13+O13+Q13+S13+U13+W13+Y13+AA13+AC13</f>
        <v>70977600</v>
      </c>
      <c r="AF13" s="20"/>
    </row>
    <row r="14" spans="1:34" s="12" customFormat="1" ht="36" x14ac:dyDescent="0.25">
      <c r="A14" s="9">
        <v>10</v>
      </c>
      <c r="B14" s="9" t="s">
        <v>67</v>
      </c>
      <c r="C14" s="9" t="s">
        <v>19</v>
      </c>
      <c r="D14" s="9" t="s">
        <v>26</v>
      </c>
      <c r="E14" s="9" t="s">
        <v>8</v>
      </c>
      <c r="F14" s="14">
        <v>0</v>
      </c>
      <c r="G14" s="15">
        <f t="shared" si="13"/>
        <v>0</v>
      </c>
      <c r="H14" s="14">
        <v>0</v>
      </c>
      <c r="I14" s="15">
        <f>H14*86400*28</f>
        <v>0</v>
      </c>
      <c r="J14" s="14">
        <v>0</v>
      </c>
      <c r="K14" s="15">
        <f>J14*86400*31</f>
        <v>0</v>
      </c>
      <c r="L14" s="14">
        <v>0.8</v>
      </c>
      <c r="M14" s="15">
        <f t="shared" si="14"/>
        <v>2073600</v>
      </c>
      <c r="N14" s="14">
        <v>0.8</v>
      </c>
      <c r="O14" s="15">
        <f t="shared" si="15"/>
        <v>2142720</v>
      </c>
      <c r="P14" s="14">
        <v>0</v>
      </c>
      <c r="Q14" s="15">
        <f t="shared" si="16"/>
        <v>0</v>
      </c>
      <c r="R14" s="14">
        <v>0</v>
      </c>
      <c r="S14" s="15">
        <f t="shared" si="17"/>
        <v>0</v>
      </c>
      <c r="T14" s="14">
        <v>0</v>
      </c>
      <c r="U14" s="15">
        <f t="shared" si="18"/>
        <v>0</v>
      </c>
      <c r="V14" s="14">
        <v>0</v>
      </c>
      <c r="W14" s="15">
        <f t="shared" si="19"/>
        <v>0</v>
      </c>
      <c r="X14" s="14">
        <v>0.8</v>
      </c>
      <c r="Y14" s="15">
        <f t="shared" si="20"/>
        <v>2142720</v>
      </c>
      <c r="Z14" s="14">
        <v>0</v>
      </c>
      <c r="AA14" s="15">
        <f t="shared" si="21"/>
        <v>0</v>
      </c>
      <c r="AB14" s="14">
        <v>0</v>
      </c>
      <c r="AC14" s="11">
        <f t="shared" si="22"/>
        <v>0</v>
      </c>
      <c r="AD14" s="15">
        <f t="shared" ref="AD14" si="25">G14+I14+K14+M14+O14+Q14+S14+U14+W14+Y14+AA14+AC14</f>
        <v>6359040</v>
      </c>
      <c r="AE14" s="17"/>
      <c r="AF14" s="17"/>
    </row>
    <row r="15" spans="1:34" s="12" customFormat="1" ht="54" x14ac:dyDescent="0.25">
      <c r="A15" s="9">
        <v>11</v>
      </c>
      <c r="B15" s="13" t="s">
        <v>57</v>
      </c>
      <c r="C15" s="9" t="s">
        <v>20</v>
      </c>
      <c r="D15" s="9" t="s">
        <v>26</v>
      </c>
      <c r="E15" s="9" t="s">
        <v>8</v>
      </c>
      <c r="F15" s="14">
        <v>0</v>
      </c>
      <c r="G15" s="15">
        <f t="shared" si="13"/>
        <v>0</v>
      </c>
      <c r="H15" s="14">
        <v>0.8</v>
      </c>
      <c r="I15" s="15">
        <f>H15*86400*28</f>
        <v>1935360</v>
      </c>
      <c r="J15" s="14">
        <v>1.2</v>
      </c>
      <c r="K15" s="15">
        <f>J15*86400*31</f>
        <v>3214080</v>
      </c>
      <c r="L15" s="14">
        <v>1.2</v>
      </c>
      <c r="M15" s="15">
        <f t="shared" si="14"/>
        <v>3110400</v>
      </c>
      <c r="N15" s="14">
        <v>1.2</v>
      </c>
      <c r="O15" s="15">
        <f t="shared" si="15"/>
        <v>3214080</v>
      </c>
      <c r="P15" s="14">
        <v>0</v>
      </c>
      <c r="Q15" s="15">
        <f t="shared" si="16"/>
        <v>0</v>
      </c>
      <c r="R15" s="14">
        <v>0</v>
      </c>
      <c r="S15" s="15">
        <f t="shared" si="17"/>
        <v>0</v>
      </c>
      <c r="T15" s="14">
        <v>0</v>
      </c>
      <c r="U15" s="15">
        <f t="shared" si="18"/>
        <v>0</v>
      </c>
      <c r="V15" s="14">
        <v>0.8</v>
      </c>
      <c r="W15" s="15">
        <f t="shared" si="19"/>
        <v>2073600</v>
      </c>
      <c r="X15" s="14">
        <v>0.8</v>
      </c>
      <c r="Y15" s="15">
        <f t="shared" si="20"/>
        <v>2142720</v>
      </c>
      <c r="Z15" s="14">
        <v>0.5</v>
      </c>
      <c r="AA15" s="15">
        <f t="shared" si="21"/>
        <v>1296000</v>
      </c>
      <c r="AB15" s="14">
        <v>0</v>
      </c>
      <c r="AC15" s="11">
        <f t="shared" si="22"/>
        <v>0</v>
      </c>
      <c r="AD15" s="15">
        <f t="shared" ref="AD15" si="26">G15+I15+K15+M15+O15+Q15+S15+U15+W15+Y15+AA15+AC15</f>
        <v>16986240</v>
      </c>
      <c r="AF15" s="17"/>
    </row>
    <row r="16" spans="1:34" s="16" customFormat="1" ht="18" x14ac:dyDescent="0.25">
      <c r="A16" s="13">
        <v>12</v>
      </c>
      <c r="B16" s="13" t="s">
        <v>68</v>
      </c>
      <c r="C16" s="13" t="s">
        <v>69</v>
      </c>
      <c r="D16" s="13" t="s">
        <v>5</v>
      </c>
      <c r="E16" s="13" t="s">
        <v>4</v>
      </c>
      <c r="F16" s="14">
        <v>1.3</v>
      </c>
      <c r="G16" s="15">
        <f t="shared" ref="G16" si="27">F16*86400*31</f>
        <v>3481920</v>
      </c>
      <c r="H16" s="14">
        <v>1.3</v>
      </c>
      <c r="I16" s="15">
        <f t="shared" ref="I16:I27" si="28">H16*86400*28</f>
        <v>3144960</v>
      </c>
      <c r="J16" s="14">
        <v>1.3</v>
      </c>
      <c r="K16" s="15">
        <f t="shared" ref="K16:K27" si="29">J16*86400*31</f>
        <v>3481920</v>
      </c>
      <c r="L16" s="14">
        <v>1.3</v>
      </c>
      <c r="M16" s="15">
        <f>L16*86400*20</f>
        <v>2246400</v>
      </c>
      <c r="N16" s="14">
        <v>0</v>
      </c>
      <c r="O16" s="15">
        <f t="shared" ref="O16:O27" si="30">N16*86400*31</f>
        <v>0</v>
      </c>
      <c r="P16" s="14">
        <v>0</v>
      </c>
      <c r="Q16" s="15">
        <f t="shared" ref="Q16:Q27" si="31">P16*86400*30</f>
        <v>0</v>
      </c>
      <c r="R16" s="14">
        <v>0</v>
      </c>
      <c r="S16" s="15">
        <f t="shared" ref="S16:S27" si="32">R16*86400*31</f>
        <v>0</v>
      </c>
      <c r="T16" s="14">
        <v>0</v>
      </c>
      <c r="U16" s="15">
        <f t="shared" ref="U16:U27" si="33">T16*86400*31</f>
        <v>0</v>
      </c>
      <c r="V16" s="14">
        <v>0</v>
      </c>
      <c r="W16" s="15">
        <f t="shared" ref="W16:W27" si="34">V16*86400*30</f>
        <v>0</v>
      </c>
      <c r="X16" s="14">
        <v>1.2</v>
      </c>
      <c r="Y16" s="15">
        <f>X16*86400*15</f>
        <v>1555200</v>
      </c>
      <c r="Z16" s="14">
        <v>1.2</v>
      </c>
      <c r="AA16" s="15">
        <f t="shared" ref="AA16:AA27" si="35">Z16*86400*30</f>
        <v>3110400</v>
      </c>
      <c r="AB16" s="14">
        <v>1.2</v>
      </c>
      <c r="AC16" s="11">
        <f t="shared" ref="AC16:AC27" si="36">AB16*86400*31</f>
        <v>3214080</v>
      </c>
      <c r="AD16" s="11">
        <f t="shared" si="10"/>
        <v>20234880</v>
      </c>
      <c r="AF16" s="17"/>
    </row>
    <row r="17" spans="1:32" s="12" customFormat="1" ht="18" x14ac:dyDescent="0.25">
      <c r="A17" s="9">
        <v>13</v>
      </c>
      <c r="B17" s="9" t="s">
        <v>70</v>
      </c>
      <c r="C17" s="9" t="s">
        <v>21</v>
      </c>
      <c r="D17" s="9" t="s">
        <v>5</v>
      </c>
      <c r="E17" s="9" t="s">
        <v>3</v>
      </c>
      <c r="F17" s="14">
        <v>2</v>
      </c>
      <c r="G17" s="15">
        <f t="shared" ref="G17" si="37">F17*86400*31</f>
        <v>5356800</v>
      </c>
      <c r="H17" s="14">
        <v>1.9</v>
      </c>
      <c r="I17" s="15">
        <f t="shared" si="28"/>
        <v>4596480</v>
      </c>
      <c r="J17" s="14">
        <v>2.2000000000000002</v>
      </c>
      <c r="K17" s="15">
        <f>J17*86400*24</f>
        <v>4561920.0000000009</v>
      </c>
      <c r="L17" s="14">
        <v>2.4</v>
      </c>
      <c r="M17" s="15">
        <f t="shared" ref="M17:M27" si="38">L17*86400*30</f>
        <v>6220800</v>
      </c>
      <c r="N17" s="14">
        <v>2.4</v>
      </c>
      <c r="O17" s="15">
        <f t="shared" si="30"/>
        <v>6428160</v>
      </c>
      <c r="P17" s="14">
        <v>1.5</v>
      </c>
      <c r="Q17" s="15">
        <f t="shared" si="31"/>
        <v>3888000</v>
      </c>
      <c r="R17" s="14">
        <v>1.9</v>
      </c>
      <c r="S17" s="15">
        <f t="shared" si="32"/>
        <v>5088960</v>
      </c>
      <c r="T17" s="14">
        <v>0</v>
      </c>
      <c r="U17" s="15">
        <f t="shared" si="33"/>
        <v>0</v>
      </c>
      <c r="V17" s="14">
        <v>0</v>
      </c>
      <c r="W17" s="15">
        <f t="shared" si="34"/>
        <v>0</v>
      </c>
      <c r="X17" s="14">
        <v>1.9</v>
      </c>
      <c r="Y17" s="15">
        <f>X17*86400*15</f>
        <v>2462400</v>
      </c>
      <c r="Z17" s="14">
        <v>1.9</v>
      </c>
      <c r="AA17" s="15">
        <f t="shared" si="35"/>
        <v>4924800</v>
      </c>
      <c r="AB17" s="14">
        <v>1.9</v>
      </c>
      <c r="AC17" s="11">
        <f t="shared" si="36"/>
        <v>5088960</v>
      </c>
      <c r="AD17" s="15">
        <f t="shared" si="10"/>
        <v>48617280</v>
      </c>
      <c r="AF17" s="17"/>
    </row>
    <row r="18" spans="1:32" s="16" customFormat="1" ht="18" x14ac:dyDescent="0.25">
      <c r="A18" s="13">
        <v>14</v>
      </c>
      <c r="B18" s="13" t="s">
        <v>71</v>
      </c>
      <c r="C18" s="13" t="s">
        <v>72</v>
      </c>
      <c r="D18" s="13" t="s">
        <v>5</v>
      </c>
      <c r="E18" s="13" t="s">
        <v>2</v>
      </c>
      <c r="F18" s="14">
        <v>1.2</v>
      </c>
      <c r="G18" s="15">
        <f t="shared" ref="G18" si="39">F18*86400*31</f>
        <v>3214080</v>
      </c>
      <c r="H18" s="14">
        <v>1.2</v>
      </c>
      <c r="I18" s="15">
        <f t="shared" si="28"/>
        <v>2903040</v>
      </c>
      <c r="J18" s="14">
        <v>1.2</v>
      </c>
      <c r="K18" s="15">
        <f>J18*86400*20</f>
        <v>2073600</v>
      </c>
      <c r="L18" s="14">
        <v>1.2</v>
      </c>
      <c r="M18" s="15">
        <f t="shared" si="38"/>
        <v>3110400</v>
      </c>
      <c r="N18" s="14">
        <v>0</v>
      </c>
      <c r="O18" s="15">
        <f t="shared" si="30"/>
        <v>0</v>
      </c>
      <c r="P18" s="14">
        <v>0</v>
      </c>
      <c r="Q18" s="15">
        <f t="shared" si="31"/>
        <v>0</v>
      </c>
      <c r="R18" s="14">
        <v>0</v>
      </c>
      <c r="S18" s="15">
        <f t="shared" si="32"/>
        <v>0</v>
      </c>
      <c r="T18" s="14">
        <v>0</v>
      </c>
      <c r="U18" s="15">
        <f t="shared" si="33"/>
        <v>0</v>
      </c>
      <c r="V18" s="14">
        <v>0</v>
      </c>
      <c r="W18" s="15">
        <f t="shared" si="34"/>
        <v>0</v>
      </c>
      <c r="X18" s="14">
        <v>1.9</v>
      </c>
      <c r="Y18" s="15">
        <f>X18*86400*15</f>
        <v>2462400</v>
      </c>
      <c r="Z18" s="14">
        <v>1.9</v>
      </c>
      <c r="AA18" s="15">
        <f t="shared" si="35"/>
        <v>4924800</v>
      </c>
      <c r="AB18" s="14">
        <v>1.9</v>
      </c>
      <c r="AC18" s="11">
        <f t="shared" si="36"/>
        <v>5088960</v>
      </c>
      <c r="AD18" s="11">
        <f t="shared" si="10"/>
        <v>23777280</v>
      </c>
      <c r="AF18" s="20"/>
    </row>
    <row r="19" spans="1:32" s="16" customFormat="1" ht="36" x14ac:dyDescent="0.25">
      <c r="A19" s="13">
        <v>15</v>
      </c>
      <c r="B19" s="13" t="s">
        <v>73</v>
      </c>
      <c r="C19" s="13" t="s">
        <v>74</v>
      </c>
      <c r="D19" s="13" t="s">
        <v>7</v>
      </c>
      <c r="E19" s="13" t="s">
        <v>31</v>
      </c>
      <c r="F19" s="14">
        <v>6</v>
      </c>
      <c r="G19" s="15">
        <f t="shared" ref="G19" si="40">F19*86400*31</f>
        <v>16070400</v>
      </c>
      <c r="H19" s="14">
        <v>6.5</v>
      </c>
      <c r="I19" s="15">
        <f t="shared" si="28"/>
        <v>15724800</v>
      </c>
      <c r="J19" s="14">
        <v>6.5</v>
      </c>
      <c r="K19" s="15">
        <f t="shared" si="29"/>
        <v>17409600</v>
      </c>
      <c r="L19" s="14">
        <v>7</v>
      </c>
      <c r="M19" s="15">
        <f t="shared" si="38"/>
        <v>18144000</v>
      </c>
      <c r="N19" s="14">
        <v>6.5</v>
      </c>
      <c r="O19" s="15">
        <f t="shared" si="30"/>
        <v>17409600</v>
      </c>
      <c r="P19" s="14">
        <v>6.5</v>
      </c>
      <c r="Q19" s="15">
        <f t="shared" si="31"/>
        <v>16848000</v>
      </c>
      <c r="R19" s="14">
        <v>5.5</v>
      </c>
      <c r="S19" s="15">
        <f t="shared" si="32"/>
        <v>14731200</v>
      </c>
      <c r="T19" s="14">
        <v>3.5</v>
      </c>
      <c r="U19" s="15">
        <f t="shared" si="33"/>
        <v>9374400</v>
      </c>
      <c r="V19" s="14">
        <v>4</v>
      </c>
      <c r="W19" s="15">
        <f t="shared" si="34"/>
        <v>10368000</v>
      </c>
      <c r="X19" s="14">
        <v>6</v>
      </c>
      <c r="Y19" s="15">
        <f t="shared" ref="Y19:Y27" si="41">X19*86400*31</f>
        <v>16070400</v>
      </c>
      <c r="Z19" s="14">
        <v>6.5</v>
      </c>
      <c r="AA19" s="15">
        <f t="shared" si="35"/>
        <v>16848000</v>
      </c>
      <c r="AB19" s="14">
        <v>6.8</v>
      </c>
      <c r="AC19" s="11">
        <f t="shared" si="36"/>
        <v>18213120</v>
      </c>
      <c r="AD19" s="11">
        <f t="shared" si="10"/>
        <v>187211520</v>
      </c>
      <c r="AF19" s="20"/>
    </row>
    <row r="20" spans="1:32" s="12" customFormat="1" ht="18" x14ac:dyDescent="0.25">
      <c r="A20" s="9">
        <v>16</v>
      </c>
      <c r="B20" s="9" t="s">
        <v>82</v>
      </c>
      <c r="C20" s="9" t="s">
        <v>81</v>
      </c>
      <c r="D20" s="9" t="s">
        <v>7</v>
      </c>
      <c r="E20" s="9" t="s">
        <v>6</v>
      </c>
      <c r="F20" s="14">
        <v>2</v>
      </c>
      <c r="G20" s="15">
        <f t="shared" ref="G20" si="42">F20*86400*31</f>
        <v>5356800</v>
      </c>
      <c r="H20" s="14">
        <v>2</v>
      </c>
      <c r="I20" s="15">
        <f t="shared" si="28"/>
        <v>4838400</v>
      </c>
      <c r="J20" s="14">
        <v>2</v>
      </c>
      <c r="K20" s="15">
        <f t="shared" si="29"/>
        <v>5356800</v>
      </c>
      <c r="L20" s="14">
        <v>2</v>
      </c>
      <c r="M20" s="15">
        <f t="shared" si="38"/>
        <v>5184000</v>
      </c>
      <c r="N20" s="14">
        <v>2</v>
      </c>
      <c r="O20" s="15">
        <f t="shared" si="30"/>
        <v>5356800</v>
      </c>
      <c r="P20" s="14">
        <v>2</v>
      </c>
      <c r="Q20" s="15">
        <f t="shared" si="31"/>
        <v>5184000</v>
      </c>
      <c r="R20" s="14">
        <v>2</v>
      </c>
      <c r="S20" s="15">
        <f t="shared" si="32"/>
        <v>5356800</v>
      </c>
      <c r="T20" s="14">
        <v>2</v>
      </c>
      <c r="U20" s="15">
        <f t="shared" si="33"/>
        <v>5356800</v>
      </c>
      <c r="V20" s="14">
        <v>2</v>
      </c>
      <c r="W20" s="15">
        <f t="shared" si="34"/>
        <v>5184000</v>
      </c>
      <c r="X20" s="14">
        <v>2</v>
      </c>
      <c r="Y20" s="15">
        <f t="shared" si="41"/>
        <v>5356800</v>
      </c>
      <c r="Z20" s="14">
        <v>2</v>
      </c>
      <c r="AA20" s="15">
        <f t="shared" si="35"/>
        <v>5184000</v>
      </c>
      <c r="AB20" s="14">
        <v>2</v>
      </c>
      <c r="AC20" s="11">
        <f t="shared" si="36"/>
        <v>5356800</v>
      </c>
      <c r="AD20" s="11">
        <f t="shared" si="10"/>
        <v>63072000</v>
      </c>
      <c r="AF20" s="17"/>
    </row>
    <row r="21" spans="1:32" s="12" customFormat="1" ht="18" x14ac:dyDescent="0.25">
      <c r="A21" s="9">
        <v>17</v>
      </c>
      <c r="B21" s="9" t="s">
        <v>65</v>
      </c>
      <c r="C21" s="9" t="s">
        <v>56</v>
      </c>
      <c r="D21" s="9" t="s">
        <v>7</v>
      </c>
      <c r="E21" s="9" t="s">
        <v>34</v>
      </c>
      <c r="F21" s="14">
        <v>6</v>
      </c>
      <c r="G21" s="15">
        <f t="shared" ref="G21" si="43">F21*86400*31</f>
        <v>16070400</v>
      </c>
      <c r="H21" s="14">
        <v>6</v>
      </c>
      <c r="I21" s="15">
        <f t="shared" si="28"/>
        <v>14515200</v>
      </c>
      <c r="J21" s="14">
        <v>6.5</v>
      </c>
      <c r="K21" s="15">
        <f t="shared" si="29"/>
        <v>17409600</v>
      </c>
      <c r="L21" s="14">
        <v>7</v>
      </c>
      <c r="M21" s="15">
        <f t="shared" si="38"/>
        <v>18144000</v>
      </c>
      <c r="N21" s="14">
        <v>7</v>
      </c>
      <c r="O21" s="15">
        <f t="shared" si="30"/>
        <v>18748800</v>
      </c>
      <c r="P21" s="14">
        <v>0</v>
      </c>
      <c r="Q21" s="15">
        <f t="shared" si="31"/>
        <v>0</v>
      </c>
      <c r="R21" s="14">
        <v>0</v>
      </c>
      <c r="S21" s="15">
        <f t="shared" si="32"/>
        <v>0</v>
      </c>
      <c r="T21" s="14">
        <v>0</v>
      </c>
      <c r="U21" s="15">
        <f t="shared" si="33"/>
        <v>0</v>
      </c>
      <c r="V21" s="14">
        <v>6.8</v>
      </c>
      <c r="W21" s="15">
        <f t="shared" si="34"/>
        <v>17625600</v>
      </c>
      <c r="X21" s="14">
        <v>6.8</v>
      </c>
      <c r="Y21" s="15">
        <f t="shared" si="41"/>
        <v>18213120</v>
      </c>
      <c r="Z21" s="14">
        <v>6.8</v>
      </c>
      <c r="AA21" s="15">
        <f t="shared" si="35"/>
        <v>17625600</v>
      </c>
      <c r="AB21" s="14">
        <v>6</v>
      </c>
      <c r="AC21" s="15">
        <f t="shared" si="36"/>
        <v>16070400</v>
      </c>
      <c r="AD21" s="11">
        <f t="shared" si="10"/>
        <v>154422720</v>
      </c>
      <c r="AF21" s="17"/>
    </row>
    <row r="22" spans="1:32" s="12" customFormat="1" ht="39" customHeight="1" x14ac:dyDescent="0.25">
      <c r="A22" s="4">
        <v>18</v>
      </c>
      <c r="B22" s="13" t="s">
        <v>57</v>
      </c>
      <c r="C22" s="4" t="s">
        <v>22</v>
      </c>
      <c r="D22" s="4" t="s">
        <v>11</v>
      </c>
      <c r="E22" s="4" t="s">
        <v>10</v>
      </c>
      <c r="F22" s="14">
        <v>0</v>
      </c>
      <c r="G22" s="15">
        <f t="shared" ref="G22:G27" si="44">F22*86400*31</f>
        <v>0</v>
      </c>
      <c r="H22" s="14">
        <v>2</v>
      </c>
      <c r="I22" s="15">
        <f>H22*86400*15</f>
        <v>2592000</v>
      </c>
      <c r="J22" s="14">
        <v>2</v>
      </c>
      <c r="K22" s="15">
        <f t="shared" si="29"/>
        <v>5356800</v>
      </c>
      <c r="L22" s="14">
        <v>2.5</v>
      </c>
      <c r="M22" s="15">
        <f t="shared" si="38"/>
        <v>6480000</v>
      </c>
      <c r="N22" s="14">
        <v>3.5</v>
      </c>
      <c r="O22" s="15">
        <f t="shared" si="30"/>
        <v>9374400</v>
      </c>
      <c r="P22" s="14">
        <v>3</v>
      </c>
      <c r="Q22" s="15">
        <f t="shared" si="31"/>
        <v>7776000</v>
      </c>
      <c r="R22" s="14">
        <v>2</v>
      </c>
      <c r="S22" s="15">
        <f t="shared" si="32"/>
        <v>5356800</v>
      </c>
      <c r="T22" s="14">
        <v>1.5</v>
      </c>
      <c r="U22" s="15">
        <f t="shared" si="33"/>
        <v>4017600</v>
      </c>
      <c r="V22" s="14">
        <v>2</v>
      </c>
      <c r="W22" s="15">
        <f t="shared" si="34"/>
        <v>5184000</v>
      </c>
      <c r="X22" s="14">
        <v>2</v>
      </c>
      <c r="Y22" s="15">
        <f t="shared" si="41"/>
        <v>5356800</v>
      </c>
      <c r="Z22" s="14">
        <v>2.2999999999999998</v>
      </c>
      <c r="AA22" s="15">
        <f t="shared" si="35"/>
        <v>5961599.9999999991</v>
      </c>
      <c r="AB22" s="14">
        <v>1</v>
      </c>
      <c r="AC22" s="15">
        <f t="shared" si="36"/>
        <v>2678400</v>
      </c>
      <c r="AD22" s="11">
        <f t="shared" si="10"/>
        <v>60134400</v>
      </c>
      <c r="AF22" s="17"/>
    </row>
    <row r="23" spans="1:32" ht="18" x14ac:dyDescent="0.25">
      <c r="A23" s="2">
        <v>19</v>
      </c>
      <c r="B23" s="2" t="s">
        <v>66</v>
      </c>
      <c r="C23" s="2" t="s">
        <v>23</v>
      </c>
      <c r="D23" s="2" t="s">
        <v>27</v>
      </c>
      <c r="E23" s="2" t="s">
        <v>9</v>
      </c>
      <c r="F23" s="14">
        <v>0</v>
      </c>
      <c r="G23" s="15">
        <f t="shared" si="44"/>
        <v>0</v>
      </c>
      <c r="H23" s="14">
        <v>0</v>
      </c>
      <c r="I23" s="15">
        <f t="shared" si="28"/>
        <v>0</v>
      </c>
      <c r="J23" s="14">
        <v>0</v>
      </c>
      <c r="K23" s="15">
        <f t="shared" si="29"/>
        <v>0</v>
      </c>
      <c r="L23" s="14">
        <v>0</v>
      </c>
      <c r="M23" s="15">
        <f t="shared" si="38"/>
        <v>0</v>
      </c>
      <c r="N23" s="14">
        <v>0</v>
      </c>
      <c r="O23" s="15">
        <f t="shared" si="30"/>
        <v>0</v>
      </c>
      <c r="P23" s="14">
        <v>0</v>
      </c>
      <c r="Q23" s="15">
        <f t="shared" si="31"/>
        <v>0</v>
      </c>
      <c r="R23" s="14">
        <v>0</v>
      </c>
      <c r="S23" s="15">
        <f t="shared" si="32"/>
        <v>0</v>
      </c>
      <c r="T23" s="14">
        <v>0</v>
      </c>
      <c r="U23" s="15">
        <f t="shared" si="33"/>
        <v>0</v>
      </c>
      <c r="V23" s="14">
        <v>0</v>
      </c>
      <c r="W23" s="15">
        <f t="shared" si="34"/>
        <v>0</v>
      </c>
      <c r="X23" s="14">
        <v>0</v>
      </c>
      <c r="Y23" s="15">
        <f t="shared" si="41"/>
        <v>0</v>
      </c>
      <c r="Z23" s="14">
        <v>0</v>
      </c>
      <c r="AA23" s="15">
        <f t="shared" si="35"/>
        <v>0</v>
      </c>
      <c r="AB23" s="14">
        <v>0</v>
      </c>
      <c r="AC23" s="15">
        <f t="shared" si="36"/>
        <v>0</v>
      </c>
      <c r="AD23" s="11">
        <f t="shared" si="10"/>
        <v>0</v>
      </c>
      <c r="AF23" s="17"/>
    </row>
    <row r="24" spans="1:32" s="12" customFormat="1" ht="36" x14ac:dyDescent="0.25">
      <c r="A24" s="9">
        <v>20</v>
      </c>
      <c r="B24" s="9" t="s">
        <v>75</v>
      </c>
      <c r="C24" s="9" t="s">
        <v>77</v>
      </c>
      <c r="D24" s="9" t="s">
        <v>14</v>
      </c>
      <c r="E24" s="9" t="s">
        <v>12</v>
      </c>
      <c r="F24" s="14">
        <v>0</v>
      </c>
      <c r="G24" s="15">
        <f t="shared" si="44"/>
        <v>0</v>
      </c>
      <c r="H24" s="14">
        <v>0</v>
      </c>
      <c r="I24" s="15">
        <f t="shared" si="28"/>
        <v>0</v>
      </c>
      <c r="J24" s="14">
        <v>4.2</v>
      </c>
      <c r="K24" s="15">
        <f t="shared" si="29"/>
        <v>11249280</v>
      </c>
      <c r="L24" s="14">
        <v>4.2</v>
      </c>
      <c r="M24" s="15">
        <f t="shared" si="38"/>
        <v>10886400</v>
      </c>
      <c r="N24" s="14">
        <v>4.2</v>
      </c>
      <c r="O24" s="15">
        <f t="shared" si="30"/>
        <v>11249280</v>
      </c>
      <c r="P24" s="14">
        <v>2.5</v>
      </c>
      <c r="Q24" s="15">
        <f t="shared" si="31"/>
        <v>6480000</v>
      </c>
      <c r="R24" s="14">
        <v>2.5</v>
      </c>
      <c r="S24" s="15">
        <f t="shared" si="32"/>
        <v>6696000</v>
      </c>
      <c r="T24" s="14">
        <v>2.5</v>
      </c>
      <c r="U24" s="15">
        <f t="shared" si="33"/>
        <v>6696000</v>
      </c>
      <c r="V24" s="14">
        <v>2.5</v>
      </c>
      <c r="W24" s="15">
        <f t="shared" si="34"/>
        <v>6480000</v>
      </c>
      <c r="X24" s="14">
        <v>2.5</v>
      </c>
      <c r="Y24" s="15">
        <f t="shared" si="41"/>
        <v>6696000</v>
      </c>
      <c r="Z24" s="14">
        <v>3.5</v>
      </c>
      <c r="AA24" s="15">
        <f t="shared" si="35"/>
        <v>9072000</v>
      </c>
      <c r="AB24" s="14">
        <v>3.5</v>
      </c>
      <c r="AC24" s="15">
        <f t="shared" si="36"/>
        <v>9374400</v>
      </c>
      <c r="AD24" s="11">
        <f t="shared" si="10"/>
        <v>84879360</v>
      </c>
      <c r="AF24" s="17"/>
    </row>
    <row r="25" spans="1:32" s="31" customFormat="1" ht="18" x14ac:dyDescent="0.25">
      <c r="A25" s="29">
        <v>21</v>
      </c>
      <c r="B25" s="29" t="s">
        <v>78</v>
      </c>
      <c r="C25" s="29" t="s">
        <v>33</v>
      </c>
      <c r="D25" s="29" t="s">
        <v>14</v>
      </c>
      <c r="E25" s="29" t="s">
        <v>13</v>
      </c>
      <c r="F25" s="24">
        <v>0</v>
      </c>
      <c r="G25" s="27">
        <f t="shared" si="44"/>
        <v>0</v>
      </c>
      <c r="H25" s="24">
        <v>0</v>
      </c>
      <c r="I25" s="27">
        <f t="shared" si="28"/>
        <v>0</v>
      </c>
      <c r="J25" s="24">
        <v>1</v>
      </c>
      <c r="K25" s="27">
        <f t="shared" si="29"/>
        <v>2678400</v>
      </c>
      <c r="L25" s="24">
        <v>1</v>
      </c>
      <c r="M25" s="27">
        <f t="shared" si="38"/>
        <v>2592000</v>
      </c>
      <c r="N25" s="24">
        <v>1</v>
      </c>
      <c r="O25" s="27">
        <f t="shared" si="30"/>
        <v>2678400</v>
      </c>
      <c r="P25" s="24">
        <v>1</v>
      </c>
      <c r="Q25" s="27">
        <f t="shared" si="31"/>
        <v>2592000</v>
      </c>
      <c r="R25" s="24">
        <v>0</v>
      </c>
      <c r="S25" s="27">
        <f t="shared" si="32"/>
        <v>0</v>
      </c>
      <c r="T25" s="24">
        <v>0</v>
      </c>
      <c r="U25" s="27">
        <f t="shared" si="33"/>
        <v>0</v>
      </c>
      <c r="V25" s="24">
        <v>0.7</v>
      </c>
      <c r="W25" s="27">
        <f t="shared" si="34"/>
        <v>1814399.9999999998</v>
      </c>
      <c r="X25" s="24">
        <v>0.9</v>
      </c>
      <c r="Y25" s="27">
        <f t="shared" si="41"/>
        <v>2410560</v>
      </c>
      <c r="Z25" s="24">
        <v>1</v>
      </c>
      <c r="AA25" s="27">
        <f t="shared" si="35"/>
        <v>2592000</v>
      </c>
      <c r="AB25" s="24">
        <v>0.9</v>
      </c>
      <c r="AC25" s="27">
        <f t="shared" si="36"/>
        <v>2410560</v>
      </c>
      <c r="AD25" s="30">
        <f t="shared" si="10"/>
        <v>19768320</v>
      </c>
      <c r="AF25" s="32"/>
    </row>
    <row r="26" spans="1:32" ht="18" x14ac:dyDescent="0.25">
      <c r="A26" s="2">
        <v>22</v>
      </c>
      <c r="B26" s="2" t="s">
        <v>79</v>
      </c>
      <c r="C26" s="2" t="s">
        <v>49</v>
      </c>
      <c r="D26" s="2" t="s">
        <v>50</v>
      </c>
      <c r="E26" s="2" t="s">
        <v>51</v>
      </c>
      <c r="F26" s="14">
        <v>1.8</v>
      </c>
      <c r="G26" s="15">
        <f t="shared" si="44"/>
        <v>4821120</v>
      </c>
      <c r="H26" s="14">
        <v>1.8</v>
      </c>
      <c r="I26" s="15">
        <f t="shared" si="28"/>
        <v>4354560</v>
      </c>
      <c r="J26" s="14">
        <v>1.8</v>
      </c>
      <c r="K26" s="15">
        <f t="shared" si="29"/>
        <v>4821120</v>
      </c>
      <c r="L26" s="14">
        <v>2</v>
      </c>
      <c r="M26" s="15">
        <f t="shared" si="38"/>
        <v>5184000</v>
      </c>
      <c r="N26" s="14">
        <v>2</v>
      </c>
      <c r="O26" s="15">
        <f t="shared" si="30"/>
        <v>5356800</v>
      </c>
      <c r="P26" s="14">
        <v>2</v>
      </c>
      <c r="Q26" s="15">
        <f t="shared" si="31"/>
        <v>5184000</v>
      </c>
      <c r="R26" s="14">
        <v>2</v>
      </c>
      <c r="S26" s="15">
        <f t="shared" si="32"/>
        <v>5356800</v>
      </c>
      <c r="T26" s="14">
        <v>2</v>
      </c>
      <c r="U26" s="15">
        <f t="shared" si="33"/>
        <v>5356800</v>
      </c>
      <c r="V26" s="14">
        <v>2</v>
      </c>
      <c r="W26" s="15">
        <f t="shared" si="34"/>
        <v>5184000</v>
      </c>
      <c r="X26" s="14">
        <v>2</v>
      </c>
      <c r="Y26" s="15">
        <f t="shared" si="41"/>
        <v>5356800</v>
      </c>
      <c r="Z26" s="14">
        <v>2</v>
      </c>
      <c r="AA26" s="15">
        <f t="shared" si="35"/>
        <v>5184000</v>
      </c>
      <c r="AB26" s="14">
        <v>2</v>
      </c>
      <c r="AC26" s="15">
        <f t="shared" si="36"/>
        <v>5356800</v>
      </c>
      <c r="AD26" s="11">
        <f t="shared" si="10"/>
        <v>61516800</v>
      </c>
      <c r="AF26" s="17"/>
    </row>
    <row r="27" spans="1:32" ht="36" x14ac:dyDescent="0.25">
      <c r="A27" s="2">
        <v>23</v>
      </c>
      <c r="B27" s="2" t="s">
        <v>76</v>
      </c>
      <c r="C27" s="2" t="s">
        <v>80</v>
      </c>
      <c r="D27" s="2" t="s">
        <v>28</v>
      </c>
      <c r="E27" s="2" t="s">
        <v>32</v>
      </c>
      <c r="F27" s="14">
        <v>2.2000000000000002</v>
      </c>
      <c r="G27" s="15">
        <f t="shared" si="44"/>
        <v>5892480.0000000009</v>
      </c>
      <c r="H27" s="14">
        <v>2.2000000000000002</v>
      </c>
      <c r="I27" s="15">
        <f t="shared" si="28"/>
        <v>5322240.0000000009</v>
      </c>
      <c r="J27" s="14">
        <v>2</v>
      </c>
      <c r="K27" s="15">
        <f t="shared" si="29"/>
        <v>5356800</v>
      </c>
      <c r="L27" s="14">
        <v>2</v>
      </c>
      <c r="M27" s="15">
        <f t="shared" si="38"/>
        <v>5184000</v>
      </c>
      <c r="N27" s="14">
        <v>2</v>
      </c>
      <c r="O27" s="15">
        <f t="shared" si="30"/>
        <v>5356800</v>
      </c>
      <c r="P27" s="14">
        <v>2</v>
      </c>
      <c r="Q27" s="15">
        <f t="shared" si="31"/>
        <v>5184000</v>
      </c>
      <c r="R27" s="14">
        <v>2.2000000000000002</v>
      </c>
      <c r="S27" s="15">
        <f t="shared" si="32"/>
        <v>5892480.0000000009</v>
      </c>
      <c r="T27" s="14">
        <v>2.2000000000000002</v>
      </c>
      <c r="U27" s="15">
        <f t="shared" si="33"/>
        <v>5892480.0000000009</v>
      </c>
      <c r="V27" s="14">
        <v>2.2000000000000002</v>
      </c>
      <c r="W27" s="15">
        <f t="shared" si="34"/>
        <v>5702400.0000000009</v>
      </c>
      <c r="X27" s="14">
        <v>2</v>
      </c>
      <c r="Y27" s="15">
        <f t="shared" si="41"/>
        <v>5356800</v>
      </c>
      <c r="Z27" s="14">
        <v>2</v>
      </c>
      <c r="AA27" s="15">
        <f t="shared" si="35"/>
        <v>5184000</v>
      </c>
      <c r="AB27" s="14">
        <v>2</v>
      </c>
      <c r="AC27" s="15">
        <f t="shared" si="36"/>
        <v>5356800</v>
      </c>
      <c r="AD27" s="11">
        <f t="shared" si="10"/>
        <v>65681280</v>
      </c>
      <c r="AF27" s="17"/>
    </row>
    <row r="28" spans="1:32" ht="39" customHeight="1" x14ac:dyDescent="0.25">
      <c r="A28" s="2"/>
      <c r="B28" s="25"/>
      <c r="C28" s="78" t="s">
        <v>35</v>
      </c>
      <c r="D28" s="79"/>
      <c r="E28" s="80"/>
      <c r="F28" s="5">
        <f>SUM(F5:F27)</f>
        <v>45</v>
      </c>
      <c r="G28" s="6">
        <f>SUM(G5:G27)</f>
        <v>120528000</v>
      </c>
      <c r="H28" s="5">
        <f t="shared" ref="H28:M28" si="45">SUM(H5:H27)</f>
        <v>48.2</v>
      </c>
      <c r="I28" s="6">
        <f t="shared" si="45"/>
        <v>95264640</v>
      </c>
      <c r="J28" s="5">
        <f t="shared" si="45"/>
        <v>58.4</v>
      </c>
      <c r="K28" s="6">
        <f t="shared" si="45"/>
        <v>123102720</v>
      </c>
      <c r="L28" s="5">
        <f t="shared" si="45"/>
        <v>60.6</v>
      </c>
      <c r="M28" s="6">
        <f t="shared" si="45"/>
        <v>155952000</v>
      </c>
      <c r="N28" s="5">
        <f t="shared" ref="N28:AA28" si="46">SUM(N4:N27)</f>
        <v>57.1</v>
      </c>
      <c r="O28" s="6">
        <f t="shared" si="46"/>
        <v>152936640</v>
      </c>
      <c r="P28" s="5">
        <f t="shared" si="46"/>
        <v>48.5</v>
      </c>
      <c r="Q28" s="6">
        <f t="shared" si="46"/>
        <v>125712000</v>
      </c>
      <c r="R28" s="5">
        <f t="shared" si="46"/>
        <v>66.600000000000009</v>
      </c>
      <c r="S28" s="6">
        <f t="shared" si="46"/>
        <v>133021440</v>
      </c>
      <c r="T28" s="5">
        <f t="shared" si="46"/>
        <v>58.7</v>
      </c>
      <c r="U28" s="6">
        <f t="shared" si="46"/>
        <v>111862080</v>
      </c>
      <c r="V28" s="5">
        <f t="shared" si="46"/>
        <v>58</v>
      </c>
      <c r="W28" s="6">
        <f t="shared" si="46"/>
        <v>130896000</v>
      </c>
      <c r="X28" s="5">
        <f t="shared" si="46"/>
        <v>53.29999999999999</v>
      </c>
      <c r="Y28" s="6">
        <f t="shared" si="46"/>
        <v>135846720</v>
      </c>
      <c r="Z28" s="6">
        <f t="shared" si="46"/>
        <v>89.6</v>
      </c>
      <c r="AA28" s="6">
        <f t="shared" si="46"/>
        <v>168652800</v>
      </c>
      <c r="AB28" s="5">
        <f>SUM(AB5:AB27)</f>
        <v>85.7</v>
      </c>
      <c r="AC28" s="6">
        <f>SUM(AC5:AC27)</f>
        <v>163183680</v>
      </c>
      <c r="AD28" s="6">
        <f t="shared" ref="AD28" si="47">SUM(AD4:AD27)</f>
        <v>1616958720</v>
      </c>
    </row>
  </sheetData>
  <mergeCells count="16">
    <mergeCell ref="A1:AD1"/>
    <mergeCell ref="C28:E28"/>
    <mergeCell ref="F3:G3"/>
    <mergeCell ref="H3:I3"/>
    <mergeCell ref="J3:K3"/>
    <mergeCell ref="L3:M3"/>
    <mergeCell ref="V3:W3"/>
    <mergeCell ref="X3:Y3"/>
    <mergeCell ref="Z3:AA3"/>
    <mergeCell ref="AB3:AC3"/>
    <mergeCell ref="A2:E2"/>
    <mergeCell ref="A3:A4"/>
    <mergeCell ref="N3:O3"/>
    <mergeCell ref="P3:Q3"/>
    <mergeCell ref="R3:S3"/>
    <mergeCell ref="T3:U3"/>
  </mergeCells>
  <pageMargins left="0.25" right="0.25" top="0.75" bottom="0.75" header="0.3" footer="0.3"/>
  <pageSetup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D78BE-961D-44B8-A31B-C1FB90F54994}">
  <dimension ref="A1:AH28"/>
  <sheetViews>
    <sheetView zoomScale="70" zoomScaleNormal="70" zoomScaleSheetLayoutView="100" workbookViewId="0">
      <pane xSplit="5" ySplit="3" topLeftCell="F4" activePane="bottomRight" state="frozen"/>
      <selection pane="topRight" activeCell="F1" sqref="F1"/>
      <selection pane="bottomLeft" activeCell="A3" sqref="A3"/>
      <selection pane="bottomRight" activeCell="H11" sqref="H11"/>
    </sheetView>
  </sheetViews>
  <sheetFormatPr defaultColWidth="9.140625" defaultRowHeight="39" customHeight="1" x14ac:dyDescent="0.25"/>
  <cols>
    <col min="1" max="1" width="4.140625" style="1" customWidth="1"/>
    <col min="2" max="2" width="36.7109375" style="1" customWidth="1"/>
    <col min="3" max="3" width="23.140625" style="1" customWidth="1"/>
    <col min="4" max="4" width="33.85546875" style="1" customWidth="1"/>
    <col min="5" max="5" width="25.140625" style="1" customWidth="1"/>
    <col min="6" max="6" width="12.140625" style="1" customWidth="1"/>
    <col min="7" max="7" width="19.140625" style="1" customWidth="1"/>
    <col min="8" max="8" width="12.140625" style="1" customWidth="1"/>
    <col min="9" max="9" width="19.140625" style="7" customWidth="1"/>
    <col min="10" max="10" width="12.140625" style="1" customWidth="1"/>
    <col min="11" max="11" width="23.7109375" style="7" bestFit="1" customWidth="1"/>
    <col min="12" max="12" width="12.140625" style="1" customWidth="1"/>
    <col min="13" max="13" width="22" style="7" customWidth="1"/>
    <col min="14" max="14" width="12.140625" style="1" customWidth="1"/>
    <col min="15" max="15" width="21.7109375" style="1" customWidth="1"/>
    <col min="16" max="16" width="12.140625" style="1" customWidth="1"/>
    <col min="17" max="17" width="19.7109375" style="7" customWidth="1"/>
    <col min="18" max="18" width="12.140625" style="1" customWidth="1"/>
    <col min="19" max="19" width="22.28515625" style="1" customWidth="1"/>
    <col min="20" max="20" width="12.140625" style="1" customWidth="1"/>
    <col min="21" max="21" width="18.7109375" style="1" customWidth="1"/>
    <col min="22" max="22" width="12.140625" style="1" customWidth="1"/>
    <col min="23" max="23" width="22.42578125" style="1" customWidth="1"/>
    <col min="24" max="24" width="14" style="1" customWidth="1"/>
    <col min="25" max="25" width="19.28515625" style="7" customWidth="1"/>
    <col min="26" max="26" width="14.140625" style="1" customWidth="1"/>
    <col min="27" max="27" width="21.5703125" style="1" customWidth="1"/>
    <col min="28" max="28" width="14.140625" style="1" customWidth="1"/>
    <col min="29" max="29" width="21" style="1" customWidth="1"/>
    <col min="30" max="30" width="24.5703125" style="7" customWidth="1"/>
    <col min="31" max="31" width="13.85546875" style="1" bestFit="1" customWidth="1"/>
    <col min="32" max="32" width="11.7109375" style="1" customWidth="1"/>
    <col min="33" max="33" width="9.140625" style="1"/>
    <col min="34" max="34" width="13.140625" style="1" bestFit="1" customWidth="1"/>
    <col min="35" max="16384" width="9.140625" style="1"/>
  </cols>
  <sheetData>
    <row r="1" spans="1:34" ht="39" customHeight="1" x14ac:dyDescent="0.25">
      <c r="A1" s="77" t="s">
        <v>89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</row>
    <row r="2" spans="1:34" ht="39.6" customHeight="1" x14ac:dyDescent="0.25">
      <c r="A2" s="82" t="s">
        <v>87</v>
      </c>
      <c r="B2" s="83"/>
      <c r="C2" s="83"/>
      <c r="D2" s="83"/>
      <c r="E2" s="83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8"/>
    </row>
    <row r="3" spans="1:34" ht="37.5" customHeight="1" x14ac:dyDescent="0.25">
      <c r="A3" s="84"/>
      <c r="B3" s="36" t="s">
        <v>86</v>
      </c>
      <c r="C3" s="36" t="s">
        <v>83</v>
      </c>
      <c r="D3" s="34" t="s">
        <v>84</v>
      </c>
      <c r="E3" s="34" t="s">
        <v>85</v>
      </c>
      <c r="F3" s="81" t="s">
        <v>36</v>
      </c>
      <c r="G3" s="81"/>
      <c r="H3" s="81" t="s">
        <v>37</v>
      </c>
      <c r="I3" s="81"/>
      <c r="J3" s="81" t="s">
        <v>38</v>
      </c>
      <c r="K3" s="81"/>
      <c r="L3" s="81" t="s">
        <v>39</v>
      </c>
      <c r="M3" s="81"/>
      <c r="N3" s="81" t="s">
        <v>40</v>
      </c>
      <c r="O3" s="81"/>
      <c r="P3" s="81" t="s">
        <v>41</v>
      </c>
      <c r="Q3" s="81"/>
      <c r="R3" s="81" t="s">
        <v>42</v>
      </c>
      <c r="S3" s="81"/>
      <c r="T3" s="81" t="s">
        <v>43</v>
      </c>
      <c r="U3" s="81"/>
      <c r="V3" s="81" t="s">
        <v>44</v>
      </c>
      <c r="W3" s="81"/>
      <c r="X3" s="81" t="s">
        <v>48</v>
      </c>
      <c r="Y3" s="81"/>
      <c r="Z3" s="81" t="s">
        <v>45</v>
      </c>
      <c r="AA3" s="81"/>
      <c r="AB3" s="81" t="s">
        <v>46</v>
      </c>
      <c r="AC3" s="81"/>
      <c r="AD3" s="21"/>
    </row>
    <row r="4" spans="1:34" ht="36" x14ac:dyDescent="0.25">
      <c r="A4" s="85"/>
      <c r="B4" s="33"/>
      <c r="C4" s="35"/>
      <c r="D4" s="35"/>
      <c r="E4" s="35"/>
      <c r="F4" s="39" t="s">
        <v>47</v>
      </c>
      <c r="G4" s="39" t="s">
        <v>88</v>
      </c>
      <c r="H4" s="39" t="s">
        <v>47</v>
      </c>
      <c r="I4" s="39" t="s">
        <v>88</v>
      </c>
      <c r="J4" s="39" t="s">
        <v>47</v>
      </c>
      <c r="K4" s="39" t="s">
        <v>88</v>
      </c>
      <c r="L4" s="39" t="s">
        <v>47</v>
      </c>
      <c r="M4" s="39" t="s">
        <v>88</v>
      </c>
      <c r="N4" s="39" t="s">
        <v>47</v>
      </c>
      <c r="O4" s="39" t="s">
        <v>88</v>
      </c>
      <c r="P4" s="39" t="s">
        <v>47</v>
      </c>
      <c r="Q4" s="39" t="s">
        <v>88</v>
      </c>
      <c r="R4" s="39" t="s">
        <v>47</v>
      </c>
      <c r="S4" s="39" t="s">
        <v>88</v>
      </c>
      <c r="T4" s="39" t="s">
        <v>47</v>
      </c>
      <c r="U4" s="39" t="s">
        <v>88</v>
      </c>
      <c r="V4" s="39" t="s">
        <v>47</v>
      </c>
      <c r="W4" s="39" t="s">
        <v>88</v>
      </c>
      <c r="X4" s="39" t="s">
        <v>47</v>
      </c>
      <c r="Y4" s="39" t="s">
        <v>88</v>
      </c>
      <c r="Z4" s="39" t="s">
        <v>47</v>
      </c>
      <c r="AA4" s="39" t="s">
        <v>88</v>
      </c>
      <c r="AB4" s="39" t="s">
        <v>47</v>
      </c>
      <c r="AC4" s="39" t="s">
        <v>88</v>
      </c>
      <c r="AD4" s="39" t="s">
        <v>88</v>
      </c>
    </row>
    <row r="5" spans="1:34" s="12" customFormat="1" ht="18" x14ac:dyDescent="0.25">
      <c r="A5" s="9">
        <v>1</v>
      </c>
      <c r="B5" s="9" t="s">
        <v>59</v>
      </c>
      <c r="C5" s="9" t="s">
        <v>15</v>
      </c>
      <c r="D5" s="9" t="s">
        <v>0</v>
      </c>
      <c r="E5" s="9" t="s">
        <v>29</v>
      </c>
      <c r="F5" s="10">
        <v>0</v>
      </c>
      <c r="G5" s="11">
        <f>F5*86400</f>
        <v>0</v>
      </c>
      <c r="H5" s="10">
        <v>0</v>
      </c>
      <c r="I5" s="11">
        <f>H5*86400</f>
        <v>0</v>
      </c>
      <c r="J5" s="10">
        <v>0</v>
      </c>
      <c r="K5" s="11">
        <f>J5*86400</f>
        <v>0</v>
      </c>
      <c r="L5" s="10">
        <v>0</v>
      </c>
      <c r="M5" s="11">
        <f>L5*86400</f>
        <v>0</v>
      </c>
      <c r="N5" s="10">
        <v>0</v>
      </c>
      <c r="O5" s="11">
        <f>N5*86400</f>
        <v>0</v>
      </c>
      <c r="P5" s="10">
        <v>15</v>
      </c>
      <c r="Q5" s="11">
        <f>P5*86400*30</f>
        <v>38880000</v>
      </c>
      <c r="R5" s="41">
        <v>22</v>
      </c>
      <c r="S5" s="11">
        <f>R5*86400*31</f>
        <v>58924800</v>
      </c>
      <c r="T5" s="41">
        <v>22</v>
      </c>
      <c r="U5" s="11">
        <f>T5*86400*31</f>
        <v>58924800</v>
      </c>
      <c r="V5" s="10">
        <v>15</v>
      </c>
      <c r="W5" s="11">
        <f>V5*86400*15</f>
        <v>19440000</v>
      </c>
      <c r="X5" s="41">
        <v>10</v>
      </c>
      <c r="Y5" s="11">
        <f>X5*86400*15</f>
        <v>12960000</v>
      </c>
      <c r="Z5" s="41">
        <v>10</v>
      </c>
      <c r="AA5" s="11">
        <f>Z5*86400*15</f>
        <v>12960000</v>
      </c>
      <c r="AB5" s="10">
        <v>0</v>
      </c>
      <c r="AC5" s="11">
        <f>AB5*86400*7</f>
        <v>0</v>
      </c>
      <c r="AD5" s="11">
        <f>G5+I5+K5+M5+O5+Q5+S5+U5+W5+Y5+AA5+AC5</f>
        <v>202089600</v>
      </c>
      <c r="AE5" s="22"/>
    </row>
    <row r="6" spans="1:34" s="12" customFormat="1" ht="18" x14ac:dyDescent="0.25">
      <c r="A6" s="9">
        <v>2</v>
      </c>
      <c r="B6" s="9" t="s">
        <v>59</v>
      </c>
      <c r="C6" s="9" t="s">
        <v>54</v>
      </c>
      <c r="D6" s="9" t="s">
        <v>0</v>
      </c>
      <c r="E6" s="9" t="s">
        <v>1</v>
      </c>
      <c r="F6" s="10">
        <v>0</v>
      </c>
      <c r="G6" s="11">
        <f t="shared" ref="G6:G9" si="0">F6*86400</f>
        <v>0</v>
      </c>
      <c r="H6" s="10">
        <v>0</v>
      </c>
      <c r="I6" s="11">
        <f t="shared" ref="I6:I9" si="1">H6*86400</f>
        <v>0</v>
      </c>
      <c r="J6" s="10">
        <v>0</v>
      </c>
      <c r="K6" s="11">
        <f t="shared" ref="K6:K9" si="2">J6*86400</f>
        <v>0</v>
      </c>
      <c r="L6" s="10">
        <v>0</v>
      </c>
      <c r="M6" s="11">
        <f t="shared" ref="M6:M9" si="3">L6*86400</f>
        <v>0</v>
      </c>
      <c r="N6" s="10">
        <v>0</v>
      </c>
      <c r="O6" s="11">
        <f t="shared" ref="O6:O9" si="4">N6*86400</f>
        <v>0</v>
      </c>
      <c r="P6" s="10">
        <v>0</v>
      </c>
      <c r="Q6" s="11">
        <f t="shared" ref="Q6:Q9" si="5">P6*86400</f>
        <v>0</v>
      </c>
      <c r="R6" s="41">
        <v>0</v>
      </c>
      <c r="S6" s="11">
        <f>R6*86400*10</f>
        <v>0</v>
      </c>
      <c r="T6" s="41">
        <v>0</v>
      </c>
      <c r="U6" s="11">
        <f>T6*86400*10</f>
        <v>0</v>
      </c>
      <c r="V6" s="10">
        <v>0</v>
      </c>
      <c r="W6" s="11">
        <f t="shared" ref="W6:W9" si="6">V6*86400</f>
        <v>0</v>
      </c>
      <c r="X6" s="41">
        <v>8</v>
      </c>
      <c r="Y6" s="11">
        <f>X6*86400*15</f>
        <v>10368000</v>
      </c>
      <c r="Z6" s="41">
        <v>8</v>
      </c>
      <c r="AA6" s="11">
        <f>Z6*86400*15</f>
        <v>10368000</v>
      </c>
      <c r="AB6" s="41">
        <v>0</v>
      </c>
      <c r="AC6" s="11">
        <f t="shared" ref="AC6:AC8" si="7">AB6*86400*7</f>
        <v>0</v>
      </c>
      <c r="AD6" s="11">
        <f t="shared" ref="AD6:AD27" si="8">G6+I6+K6+M6+O6+Q6+S6+U6+W6+Y6+AA6+AC6</f>
        <v>20736000</v>
      </c>
    </row>
    <row r="7" spans="1:34" s="12" customFormat="1" ht="18" x14ac:dyDescent="0.25">
      <c r="A7" s="9">
        <v>3</v>
      </c>
      <c r="B7" s="9" t="s">
        <v>60</v>
      </c>
      <c r="C7" s="9" t="s">
        <v>53</v>
      </c>
      <c r="D7" s="9" t="s">
        <v>0</v>
      </c>
      <c r="E7" s="9" t="s">
        <v>1</v>
      </c>
      <c r="F7" s="10">
        <v>0</v>
      </c>
      <c r="G7" s="11">
        <f t="shared" si="0"/>
        <v>0</v>
      </c>
      <c r="H7" s="10">
        <v>0</v>
      </c>
      <c r="I7" s="11">
        <f t="shared" si="1"/>
        <v>0</v>
      </c>
      <c r="J7" s="10">
        <v>0</v>
      </c>
      <c r="K7" s="11">
        <f t="shared" si="2"/>
        <v>0</v>
      </c>
      <c r="L7" s="10">
        <v>0</v>
      </c>
      <c r="M7" s="11">
        <f t="shared" si="3"/>
        <v>0</v>
      </c>
      <c r="N7" s="10">
        <v>0</v>
      </c>
      <c r="O7" s="11">
        <f t="shared" si="4"/>
        <v>0</v>
      </c>
      <c r="P7" s="10">
        <v>0</v>
      </c>
      <c r="Q7" s="11">
        <f t="shared" si="5"/>
        <v>0</v>
      </c>
      <c r="R7" s="41">
        <v>0</v>
      </c>
      <c r="S7" s="11">
        <f>R7*86400*10</f>
        <v>0</v>
      </c>
      <c r="T7" s="41">
        <v>0</v>
      </c>
      <c r="U7" s="11">
        <f t="shared" ref="U7:U9" si="9">T7*86400*10</f>
        <v>0</v>
      </c>
      <c r="V7" s="10">
        <v>0</v>
      </c>
      <c r="W7" s="11">
        <f t="shared" si="6"/>
        <v>0</v>
      </c>
      <c r="X7" s="41">
        <v>8</v>
      </c>
      <c r="Y7" s="11">
        <f>X7*86400*15</f>
        <v>10368000</v>
      </c>
      <c r="Z7" s="41">
        <v>8</v>
      </c>
      <c r="AA7" s="11">
        <f>Z7*86400*15</f>
        <v>10368000</v>
      </c>
      <c r="AB7" s="41">
        <v>0</v>
      </c>
      <c r="AC7" s="11">
        <f t="shared" si="7"/>
        <v>0</v>
      </c>
      <c r="AD7" s="11">
        <f t="shared" si="8"/>
        <v>20736000</v>
      </c>
      <c r="AE7" s="17"/>
      <c r="AF7" s="17"/>
    </row>
    <row r="8" spans="1:34" s="12" customFormat="1" ht="36" x14ac:dyDescent="0.25">
      <c r="A8" s="9">
        <v>4</v>
      </c>
      <c r="B8" s="9" t="s">
        <v>61</v>
      </c>
      <c r="C8" s="9" t="s">
        <v>55</v>
      </c>
      <c r="D8" s="9" t="s">
        <v>0</v>
      </c>
      <c r="E8" s="9" t="s">
        <v>1</v>
      </c>
      <c r="F8" s="10">
        <v>0</v>
      </c>
      <c r="G8" s="11">
        <f t="shared" si="0"/>
        <v>0</v>
      </c>
      <c r="H8" s="10">
        <v>0</v>
      </c>
      <c r="I8" s="11">
        <f t="shared" si="1"/>
        <v>0</v>
      </c>
      <c r="J8" s="10">
        <v>0</v>
      </c>
      <c r="K8" s="11">
        <f t="shared" si="2"/>
        <v>0</v>
      </c>
      <c r="L8" s="10">
        <v>0</v>
      </c>
      <c r="M8" s="11">
        <f t="shared" si="3"/>
        <v>0</v>
      </c>
      <c r="N8" s="10">
        <v>0</v>
      </c>
      <c r="O8" s="11">
        <f t="shared" si="4"/>
        <v>0</v>
      </c>
      <c r="P8" s="10">
        <v>0</v>
      </c>
      <c r="Q8" s="11">
        <f t="shared" si="5"/>
        <v>0</v>
      </c>
      <c r="R8" s="41">
        <v>0</v>
      </c>
      <c r="S8" s="11">
        <f t="shared" ref="S8:S9" si="10">R8*86400*10</f>
        <v>0</v>
      </c>
      <c r="T8" s="41">
        <v>0</v>
      </c>
      <c r="U8" s="11">
        <f t="shared" si="9"/>
        <v>0</v>
      </c>
      <c r="V8" s="10">
        <v>0</v>
      </c>
      <c r="W8" s="11">
        <f t="shared" si="6"/>
        <v>0</v>
      </c>
      <c r="X8" s="41">
        <v>7</v>
      </c>
      <c r="Y8" s="11">
        <f>X8*86400*15</f>
        <v>9072000</v>
      </c>
      <c r="Z8" s="41">
        <v>7</v>
      </c>
      <c r="AA8" s="11">
        <f>Z8*86400*15</f>
        <v>9072000</v>
      </c>
      <c r="AB8" s="41">
        <v>0</v>
      </c>
      <c r="AC8" s="11">
        <f t="shared" si="7"/>
        <v>0</v>
      </c>
      <c r="AD8" s="11">
        <f t="shared" si="8"/>
        <v>18144000</v>
      </c>
    </row>
    <row r="9" spans="1:34" s="12" customFormat="1" ht="36" x14ac:dyDescent="0.25">
      <c r="A9" s="9">
        <v>5</v>
      </c>
      <c r="B9" s="9" t="s">
        <v>62</v>
      </c>
      <c r="C9" s="9" t="s">
        <v>58</v>
      </c>
      <c r="D9" s="9" t="s">
        <v>0</v>
      </c>
      <c r="E9" s="9" t="s">
        <v>1</v>
      </c>
      <c r="F9" s="10">
        <v>0</v>
      </c>
      <c r="G9" s="11">
        <f t="shared" si="0"/>
        <v>0</v>
      </c>
      <c r="H9" s="10">
        <v>0</v>
      </c>
      <c r="I9" s="11">
        <f t="shared" si="1"/>
        <v>0</v>
      </c>
      <c r="J9" s="10">
        <v>0</v>
      </c>
      <c r="K9" s="11">
        <f t="shared" si="2"/>
        <v>0</v>
      </c>
      <c r="L9" s="10">
        <v>0</v>
      </c>
      <c r="M9" s="11">
        <f t="shared" si="3"/>
        <v>0</v>
      </c>
      <c r="N9" s="10">
        <v>0</v>
      </c>
      <c r="O9" s="11">
        <f t="shared" si="4"/>
        <v>0</v>
      </c>
      <c r="P9" s="10">
        <v>0</v>
      </c>
      <c r="Q9" s="11">
        <f t="shared" si="5"/>
        <v>0</v>
      </c>
      <c r="R9" s="41">
        <v>0</v>
      </c>
      <c r="S9" s="11">
        <f t="shared" si="10"/>
        <v>0</v>
      </c>
      <c r="T9" s="41">
        <v>0</v>
      </c>
      <c r="U9" s="11">
        <f t="shared" si="9"/>
        <v>0</v>
      </c>
      <c r="V9" s="10">
        <v>0</v>
      </c>
      <c r="W9" s="11">
        <f t="shared" si="6"/>
        <v>0</v>
      </c>
      <c r="X9" s="41">
        <v>4</v>
      </c>
      <c r="Y9" s="11">
        <f>X9*86400*15</f>
        <v>5184000</v>
      </c>
      <c r="Z9" s="41">
        <v>4</v>
      </c>
      <c r="AA9" s="11">
        <f>Z9*86400*15</f>
        <v>5184000</v>
      </c>
      <c r="AB9" s="41">
        <v>0</v>
      </c>
      <c r="AC9" s="11">
        <f>AB9*86400*7</f>
        <v>0</v>
      </c>
      <c r="AD9" s="11">
        <f t="shared" si="8"/>
        <v>10368000</v>
      </c>
    </row>
    <row r="10" spans="1:34" s="18" customFormat="1" ht="54" x14ac:dyDescent="0.25">
      <c r="A10" s="13">
        <v>6</v>
      </c>
      <c r="B10" s="13" t="s">
        <v>57</v>
      </c>
      <c r="C10" s="13" t="s">
        <v>52</v>
      </c>
      <c r="D10" s="13" t="s">
        <v>24</v>
      </c>
      <c r="E10" s="13" t="s">
        <v>24</v>
      </c>
      <c r="F10" s="14">
        <v>10</v>
      </c>
      <c r="G10" s="15">
        <f t="shared" ref="G10:G27" si="11">F10*86400*31</f>
        <v>26784000</v>
      </c>
      <c r="H10" s="14">
        <v>10</v>
      </c>
      <c r="I10" s="42">
        <f t="shared" ref="I10:I15" si="12">H10*86400*28</f>
        <v>24192000</v>
      </c>
      <c r="J10" s="14">
        <v>10</v>
      </c>
      <c r="K10" s="42">
        <f t="shared" ref="K10:K15" si="13">J10*86400*31</f>
        <v>26784000</v>
      </c>
      <c r="L10" s="14">
        <v>10</v>
      </c>
      <c r="M10" s="42">
        <f>L10*86400*15</f>
        <v>12960000</v>
      </c>
      <c r="N10" s="14">
        <v>8</v>
      </c>
      <c r="O10" s="42">
        <f>N10*86400*15</f>
        <v>10368000</v>
      </c>
      <c r="P10" s="14">
        <v>8</v>
      </c>
      <c r="Q10" s="15">
        <f>P10*86400*30</f>
        <v>20736000</v>
      </c>
      <c r="R10" s="14">
        <v>5</v>
      </c>
      <c r="S10" s="15">
        <f t="shared" ref="S10:S27" si="14">R10*86400*31</f>
        <v>13392000</v>
      </c>
      <c r="T10" s="14">
        <v>5</v>
      </c>
      <c r="U10" s="15">
        <f t="shared" ref="U10:U27" si="15">T10*86400*31</f>
        <v>13392000</v>
      </c>
      <c r="V10" s="14">
        <v>6</v>
      </c>
      <c r="W10" s="15">
        <f t="shared" ref="W10:W27" si="16">V10*86400*30</f>
        <v>15552000</v>
      </c>
      <c r="X10" s="14">
        <v>7</v>
      </c>
      <c r="Y10" s="15">
        <f t="shared" ref="Y10:Y15" si="17">X10*86400*31</f>
        <v>18748800</v>
      </c>
      <c r="Z10" s="14">
        <v>9</v>
      </c>
      <c r="AA10" s="15">
        <f t="shared" ref="AA10:AA27" si="18">Z10*86400*30</f>
        <v>23328000</v>
      </c>
      <c r="AB10" s="14">
        <v>10</v>
      </c>
      <c r="AC10" s="11">
        <f t="shared" ref="AC10:AC27" si="19">AB10*86400*31</f>
        <v>26784000</v>
      </c>
      <c r="AD10" s="15">
        <f>G10+I10+K10+M10+O10+Q10+S10+U10+W10+Y10+AA10+AC10</f>
        <v>233020800</v>
      </c>
      <c r="AE10" s="23"/>
      <c r="AF10" s="19"/>
    </row>
    <row r="11" spans="1:34" s="28" customFormat="1" ht="54" x14ac:dyDescent="0.25">
      <c r="A11" s="26">
        <v>7</v>
      </c>
      <c r="B11" s="13" t="s">
        <v>57</v>
      </c>
      <c r="C11" s="13" t="s">
        <v>16</v>
      </c>
      <c r="D11" s="26" t="s">
        <v>24</v>
      </c>
      <c r="E11" s="26" t="s">
        <v>24</v>
      </c>
      <c r="F11" s="24">
        <v>7.5</v>
      </c>
      <c r="G11" s="27">
        <f t="shared" si="11"/>
        <v>20088000</v>
      </c>
      <c r="H11" s="24">
        <v>7</v>
      </c>
      <c r="I11" s="42">
        <f t="shared" si="12"/>
        <v>16934400</v>
      </c>
      <c r="J11" s="24">
        <v>7</v>
      </c>
      <c r="K11" s="42">
        <f t="shared" si="13"/>
        <v>18748800</v>
      </c>
      <c r="L11" s="24">
        <v>6</v>
      </c>
      <c r="M11" s="42">
        <f>L11*86400*15</f>
        <v>7776000</v>
      </c>
      <c r="N11" s="24">
        <v>4</v>
      </c>
      <c r="O11" s="42">
        <f>N11*86400*15</f>
        <v>5184000</v>
      </c>
      <c r="P11" s="24">
        <v>0</v>
      </c>
      <c r="Q11" s="27">
        <f t="shared" ref="Q11:Q27" si="20">P11*86400*30</f>
        <v>0</v>
      </c>
      <c r="R11" s="24">
        <v>0</v>
      </c>
      <c r="S11" s="27">
        <f t="shared" si="14"/>
        <v>0</v>
      </c>
      <c r="T11" s="24">
        <v>0</v>
      </c>
      <c r="U11" s="27">
        <f t="shared" si="15"/>
        <v>0</v>
      </c>
      <c r="V11" s="24">
        <v>4</v>
      </c>
      <c r="W11" s="27">
        <f t="shared" si="16"/>
        <v>10368000</v>
      </c>
      <c r="X11" s="24">
        <v>6</v>
      </c>
      <c r="Y11" s="27">
        <f t="shared" si="17"/>
        <v>16070400</v>
      </c>
      <c r="Z11" s="24">
        <v>7</v>
      </c>
      <c r="AA11" s="27">
        <f t="shared" si="18"/>
        <v>18144000</v>
      </c>
      <c r="AB11" s="24">
        <v>7.5</v>
      </c>
      <c r="AC11" s="11">
        <f t="shared" si="19"/>
        <v>20088000</v>
      </c>
      <c r="AD11" s="27">
        <f t="shared" si="8"/>
        <v>133401600</v>
      </c>
    </row>
    <row r="12" spans="1:34" s="12" customFormat="1" ht="18" x14ac:dyDescent="0.25">
      <c r="A12" s="9">
        <v>8</v>
      </c>
      <c r="B12" s="9" t="s">
        <v>63</v>
      </c>
      <c r="C12" s="13" t="s">
        <v>17</v>
      </c>
      <c r="D12" s="13" t="s">
        <v>25</v>
      </c>
      <c r="E12" s="13" t="s">
        <v>25</v>
      </c>
      <c r="F12" s="43">
        <v>4</v>
      </c>
      <c r="G12" s="15">
        <f t="shared" si="11"/>
        <v>10713600</v>
      </c>
      <c r="H12" s="43">
        <v>5.5</v>
      </c>
      <c r="I12" s="15">
        <f t="shared" si="12"/>
        <v>13305600</v>
      </c>
      <c r="J12" s="43">
        <v>6.5</v>
      </c>
      <c r="K12" s="15">
        <f t="shared" si="13"/>
        <v>17409600</v>
      </c>
      <c r="L12" s="43">
        <v>8.5</v>
      </c>
      <c r="M12" s="15">
        <f t="shared" ref="M12:M15" si="21">L12*86400*30</f>
        <v>22032000</v>
      </c>
      <c r="N12" s="43">
        <v>9</v>
      </c>
      <c r="O12" s="15">
        <f>N12*86400*31</f>
        <v>24105600</v>
      </c>
      <c r="P12" s="43">
        <v>5</v>
      </c>
      <c r="Q12" s="15">
        <f t="shared" si="20"/>
        <v>12960000</v>
      </c>
      <c r="R12" s="43">
        <v>4</v>
      </c>
      <c r="S12" s="15">
        <f t="shared" si="14"/>
        <v>10713600</v>
      </c>
      <c r="T12" s="14">
        <v>0</v>
      </c>
      <c r="U12" s="15">
        <f t="shared" si="15"/>
        <v>0</v>
      </c>
      <c r="V12" s="14">
        <v>8</v>
      </c>
      <c r="W12" s="15">
        <f t="shared" si="16"/>
        <v>20736000</v>
      </c>
      <c r="X12" s="14">
        <v>6.5</v>
      </c>
      <c r="Y12" s="15">
        <f t="shared" si="17"/>
        <v>17409600</v>
      </c>
      <c r="Z12" s="14">
        <v>6.5</v>
      </c>
      <c r="AA12" s="15">
        <f t="shared" si="18"/>
        <v>16848000</v>
      </c>
      <c r="AB12" s="14">
        <v>5</v>
      </c>
      <c r="AC12" s="11">
        <f t="shared" si="19"/>
        <v>13392000</v>
      </c>
      <c r="AD12" s="15">
        <f t="shared" si="8"/>
        <v>179625600</v>
      </c>
      <c r="AF12" s="17"/>
      <c r="AH12" s="17"/>
    </row>
    <row r="13" spans="1:34" s="16" customFormat="1" ht="18" x14ac:dyDescent="0.25">
      <c r="A13" s="13">
        <v>9</v>
      </c>
      <c r="B13" s="13" t="s">
        <v>64</v>
      </c>
      <c r="C13" s="13" t="s">
        <v>18</v>
      </c>
      <c r="D13" s="13" t="s">
        <v>25</v>
      </c>
      <c r="E13" s="13" t="s">
        <v>30</v>
      </c>
      <c r="F13" s="14">
        <v>1.5</v>
      </c>
      <c r="G13" s="15">
        <f t="shared" si="11"/>
        <v>4017600</v>
      </c>
      <c r="H13" s="14">
        <v>1.5</v>
      </c>
      <c r="I13" s="15">
        <f t="shared" si="12"/>
        <v>3628800</v>
      </c>
      <c r="J13" s="14">
        <v>3.5</v>
      </c>
      <c r="K13" s="15">
        <f t="shared" si="13"/>
        <v>9374400</v>
      </c>
      <c r="L13" s="14">
        <v>4</v>
      </c>
      <c r="M13" s="15">
        <f t="shared" si="21"/>
        <v>10368000</v>
      </c>
      <c r="N13" s="14">
        <v>4.5</v>
      </c>
      <c r="O13" s="15">
        <f t="shared" ref="O13:O27" si="22">N13*86400*31</f>
        <v>12052800</v>
      </c>
      <c r="P13" s="43">
        <v>3</v>
      </c>
      <c r="Q13" s="15">
        <f t="shared" si="20"/>
        <v>7776000</v>
      </c>
      <c r="R13" s="14">
        <v>0</v>
      </c>
      <c r="S13" s="15">
        <f t="shared" si="14"/>
        <v>0</v>
      </c>
      <c r="T13" s="14">
        <v>0</v>
      </c>
      <c r="U13" s="15">
        <f t="shared" si="15"/>
        <v>0</v>
      </c>
      <c r="V13" s="43">
        <v>2.5</v>
      </c>
      <c r="W13" s="15">
        <f t="shared" si="16"/>
        <v>6480000</v>
      </c>
      <c r="X13" s="14">
        <v>3</v>
      </c>
      <c r="Y13" s="15">
        <f t="shared" si="17"/>
        <v>8035200</v>
      </c>
      <c r="Z13" s="14">
        <v>3.5</v>
      </c>
      <c r="AA13" s="15">
        <f t="shared" si="18"/>
        <v>9072000</v>
      </c>
      <c r="AB13" s="14">
        <v>2</v>
      </c>
      <c r="AC13" s="11">
        <f t="shared" si="19"/>
        <v>5356800</v>
      </c>
      <c r="AD13" s="15">
        <f t="shared" si="8"/>
        <v>76161600</v>
      </c>
      <c r="AF13" s="20"/>
    </row>
    <row r="14" spans="1:34" s="12" customFormat="1" ht="36" x14ac:dyDescent="0.25">
      <c r="A14" s="9">
        <v>10</v>
      </c>
      <c r="B14" s="9" t="s">
        <v>67</v>
      </c>
      <c r="C14" s="9" t="s">
        <v>19</v>
      </c>
      <c r="D14" s="9" t="s">
        <v>26</v>
      </c>
      <c r="E14" s="9" t="s">
        <v>8</v>
      </c>
      <c r="F14" s="43">
        <v>0.4</v>
      </c>
      <c r="G14" s="15">
        <f t="shared" si="11"/>
        <v>1071360</v>
      </c>
      <c r="H14" s="43">
        <v>0.4</v>
      </c>
      <c r="I14" s="15">
        <f t="shared" si="12"/>
        <v>967680</v>
      </c>
      <c r="J14" s="43">
        <v>0.4</v>
      </c>
      <c r="K14" s="15">
        <f t="shared" si="13"/>
        <v>1071360</v>
      </c>
      <c r="L14" s="43">
        <v>0.5</v>
      </c>
      <c r="M14" s="15">
        <f t="shared" si="21"/>
        <v>1296000</v>
      </c>
      <c r="N14" s="43">
        <v>0.5</v>
      </c>
      <c r="O14" s="42">
        <f>N14*86400*20</f>
        <v>864000</v>
      </c>
      <c r="P14" s="14">
        <v>0</v>
      </c>
      <c r="Q14" s="15">
        <f t="shared" si="20"/>
        <v>0</v>
      </c>
      <c r="R14" s="14">
        <v>0</v>
      </c>
      <c r="S14" s="15">
        <f t="shared" si="14"/>
        <v>0</v>
      </c>
      <c r="T14" s="14">
        <v>0</v>
      </c>
      <c r="U14" s="15">
        <f t="shared" si="15"/>
        <v>0</v>
      </c>
      <c r="V14" s="43">
        <v>0.3</v>
      </c>
      <c r="W14" s="15">
        <f t="shared" si="16"/>
        <v>777600</v>
      </c>
      <c r="X14" s="43">
        <v>0.4</v>
      </c>
      <c r="Y14" s="15">
        <f t="shared" si="17"/>
        <v>1071360</v>
      </c>
      <c r="Z14" s="14">
        <v>0</v>
      </c>
      <c r="AA14" s="15">
        <f t="shared" si="18"/>
        <v>0</v>
      </c>
      <c r="AB14" s="14">
        <v>0</v>
      </c>
      <c r="AC14" s="11">
        <f t="shared" si="19"/>
        <v>0</v>
      </c>
      <c r="AD14" s="15">
        <f t="shared" si="8"/>
        <v>7119360</v>
      </c>
      <c r="AE14" s="17"/>
      <c r="AF14" s="17"/>
    </row>
    <row r="15" spans="1:34" s="12" customFormat="1" ht="54" x14ac:dyDescent="0.25">
      <c r="A15" s="9">
        <v>11</v>
      </c>
      <c r="B15" s="13" t="s">
        <v>57</v>
      </c>
      <c r="C15" s="9" t="s">
        <v>20</v>
      </c>
      <c r="D15" s="9" t="s">
        <v>26</v>
      </c>
      <c r="E15" s="9" t="s">
        <v>8</v>
      </c>
      <c r="F15" s="43">
        <v>0.6</v>
      </c>
      <c r="G15" s="15">
        <f t="shared" si="11"/>
        <v>1607040</v>
      </c>
      <c r="H15" s="43">
        <v>0.7</v>
      </c>
      <c r="I15" s="15">
        <f t="shared" si="12"/>
        <v>1693439.9999999998</v>
      </c>
      <c r="J15" s="43">
        <v>0.7</v>
      </c>
      <c r="K15" s="15">
        <f t="shared" si="13"/>
        <v>1874879.9999999998</v>
      </c>
      <c r="L15" s="43">
        <v>0.8</v>
      </c>
      <c r="M15" s="15">
        <f t="shared" si="21"/>
        <v>2073600</v>
      </c>
      <c r="N15" s="43">
        <v>0.8</v>
      </c>
      <c r="O15" s="42">
        <f>N15*86400*20</f>
        <v>1382400</v>
      </c>
      <c r="P15" s="14">
        <v>0</v>
      </c>
      <c r="Q15" s="15">
        <f t="shared" si="20"/>
        <v>0</v>
      </c>
      <c r="R15" s="14">
        <v>0</v>
      </c>
      <c r="S15" s="15">
        <f t="shared" si="14"/>
        <v>0</v>
      </c>
      <c r="T15" s="14">
        <v>0</v>
      </c>
      <c r="U15" s="15">
        <f t="shared" si="15"/>
        <v>0</v>
      </c>
      <c r="V15" s="43">
        <v>0.4</v>
      </c>
      <c r="W15" s="15">
        <f t="shared" si="16"/>
        <v>1036800</v>
      </c>
      <c r="X15" s="43">
        <v>0.5</v>
      </c>
      <c r="Y15" s="15">
        <f t="shared" si="17"/>
        <v>1339200</v>
      </c>
      <c r="Z15" s="14">
        <v>0</v>
      </c>
      <c r="AA15" s="15">
        <f t="shared" si="18"/>
        <v>0</v>
      </c>
      <c r="AB15" s="14">
        <v>0</v>
      </c>
      <c r="AC15" s="11">
        <f t="shared" si="19"/>
        <v>0</v>
      </c>
      <c r="AD15" s="15">
        <f t="shared" si="8"/>
        <v>11007360</v>
      </c>
      <c r="AF15" s="17"/>
    </row>
    <row r="16" spans="1:34" s="16" customFormat="1" ht="18" x14ac:dyDescent="0.25">
      <c r="A16" s="13">
        <v>12</v>
      </c>
      <c r="B16" s="13" t="s">
        <v>68</v>
      </c>
      <c r="C16" s="13" t="s">
        <v>69</v>
      </c>
      <c r="D16" s="13" t="s">
        <v>5</v>
      </c>
      <c r="E16" s="13" t="s">
        <v>4</v>
      </c>
      <c r="F16" s="14">
        <v>1.3</v>
      </c>
      <c r="G16" s="15">
        <f t="shared" si="11"/>
        <v>3481920</v>
      </c>
      <c r="H16" s="14">
        <v>1.3</v>
      </c>
      <c r="I16" s="15">
        <f t="shared" ref="I16:I27" si="23">H16*86400*28</f>
        <v>3144960</v>
      </c>
      <c r="J16" s="14">
        <v>1.3</v>
      </c>
      <c r="K16" s="15">
        <f t="shared" ref="K16:K27" si="24">J16*86400*31</f>
        <v>3481920</v>
      </c>
      <c r="L16" s="14">
        <v>1.3</v>
      </c>
      <c r="M16" s="15">
        <f>L16*86400*20</f>
        <v>2246400</v>
      </c>
      <c r="N16" s="14">
        <v>0</v>
      </c>
      <c r="O16" s="15">
        <f t="shared" si="22"/>
        <v>0</v>
      </c>
      <c r="P16" s="14">
        <v>0</v>
      </c>
      <c r="Q16" s="15">
        <f t="shared" si="20"/>
        <v>0</v>
      </c>
      <c r="R16" s="14">
        <v>0</v>
      </c>
      <c r="S16" s="15">
        <f t="shared" si="14"/>
        <v>0</v>
      </c>
      <c r="T16" s="14">
        <v>0</v>
      </c>
      <c r="U16" s="15">
        <f t="shared" si="15"/>
        <v>0</v>
      </c>
      <c r="V16" s="14">
        <v>0</v>
      </c>
      <c r="W16" s="15">
        <f t="shared" si="16"/>
        <v>0</v>
      </c>
      <c r="X16" s="14">
        <v>1.2</v>
      </c>
      <c r="Y16" s="15">
        <f>X16*86400*15</f>
        <v>1555200</v>
      </c>
      <c r="Z16" s="14">
        <v>1.2</v>
      </c>
      <c r="AA16" s="15">
        <f t="shared" si="18"/>
        <v>3110400</v>
      </c>
      <c r="AB16" s="14">
        <v>1.2</v>
      </c>
      <c r="AC16" s="11">
        <f t="shared" si="19"/>
        <v>3214080</v>
      </c>
      <c r="AD16" s="11">
        <f t="shared" si="8"/>
        <v>20234880</v>
      </c>
      <c r="AF16" s="17"/>
    </row>
    <row r="17" spans="1:32" s="12" customFormat="1" ht="18" x14ac:dyDescent="0.25">
      <c r="A17" s="9">
        <v>13</v>
      </c>
      <c r="B17" s="9" t="s">
        <v>70</v>
      </c>
      <c r="C17" s="9" t="s">
        <v>21</v>
      </c>
      <c r="D17" s="9" t="s">
        <v>5</v>
      </c>
      <c r="E17" s="9" t="s">
        <v>3</v>
      </c>
      <c r="F17" s="14">
        <v>2</v>
      </c>
      <c r="G17" s="15">
        <f t="shared" si="11"/>
        <v>5356800</v>
      </c>
      <c r="H17" s="14">
        <v>1.9</v>
      </c>
      <c r="I17" s="15">
        <f t="shared" si="23"/>
        <v>4596480</v>
      </c>
      <c r="J17" s="14">
        <v>2.2000000000000002</v>
      </c>
      <c r="K17" s="15">
        <f>J17*86400*24</f>
        <v>4561920.0000000009</v>
      </c>
      <c r="L17" s="14">
        <v>2.4</v>
      </c>
      <c r="M17" s="15">
        <f t="shared" ref="M17:M27" si="25">L17*86400*30</f>
        <v>6220800</v>
      </c>
      <c r="N17" s="14">
        <v>2.4</v>
      </c>
      <c r="O17" s="15">
        <f t="shared" si="22"/>
        <v>6428160</v>
      </c>
      <c r="P17" s="14">
        <v>1.5</v>
      </c>
      <c r="Q17" s="15">
        <f t="shared" si="20"/>
        <v>3888000</v>
      </c>
      <c r="R17" s="14">
        <v>1.9</v>
      </c>
      <c r="S17" s="15">
        <f t="shared" si="14"/>
        <v>5088960</v>
      </c>
      <c r="T17" s="14">
        <v>0</v>
      </c>
      <c r="U17" s="15">
        <f t="shared" si="15"/>
        <v>0</v>
      </c>
      <c r="V17" s="14">
        <v>0</v>
      </c>
      <c r="W17" s="15">
        <f t="shared" si="16"/>
        <v>0</v>
      </c>
      <c r="X17" s="14">
        <v>1.9</v>
      </c>
      <c r="Y17" s="15">
        <f>X17*86400*15</f>
        <v>2462400</v>
      </c>
      <c r="Z17" s="14">
        <v>1.9</v>
      </c>
      <c r="AA17" s="15">
        <f t="shared" si="18"/>
        <v>4924800</v>
      </c>
      <c r="AB17" s="14">
        <v>1.9</v>
      </c>
      <c r="AC17" s="11">
        <f t="shared" si="19"/>
        <v>5088960</v>
      </c>
      <c r="AD17" s="15">
        <f t="shared" si="8"/>
        <v>48617280</v>
      </c>
      <c r="AF17" s="17"/>
    </row>
    <row r="18" spans="1:32" s="16" customFormat="1" ht="18" x14ac:dyDescent="0.25">
      <c r="A18" s="13">
        <v>14</v>
      </c>
      <c r="B18" s="13" t="s">
        <v>71</v>
      </c>
      <c r="C18" s="13" t="s">
        <v>72</v>
      </c>
      <c r="D18" s="13" t="s">
        <v>5</v>
      </c>
      <c r="E18" s="13" t="s">
        <v>2</v>
      </c>
      <c r="F18" s="14">
        <v>1.2</v>
      </c>
      <c r="G18" s="15">
        <f t="shared" si="11"/>
        <v>3214080</v>
      </c>
      <c r="H18" s="14">
        <v>1.2</v>
      </c>
      <c r="I18" s="15">
        <f t="shared" si="23"/>
        <v>2903040</v>
      </c>
      <c r="J18" s="14">
        <v>1.2</v>
      </c>
      <c r="K18" s="15">
        <f>J18*86400*20</f>
        <v>2073600</v>
      </c>
      <c r="L18" s="14">
        <v>1.2</v>
      </c>
      <c r="M18" s="15">
        <f t="shared" si="25"/>
        <v>3110400</v>
      </c>
      <c r="N18" s="14">
        <v>0</v>
      </c>
      <c r="O18" s="15">
        <f t="shared" si="22"/>
        <v>0</v>
      </c>
      <c r="P18" s="14">
        <v>0</v>
      </c>
      <c r="Q18" s="15">
        <f t="shared" si="20"/>
        <v>0</v>
      </c>
      <c r="R18" s="14">
        <v>0</v>
      </c>
      <c r="S18" s="15">
        <f t="shared" si="14"/>
        <v>0</v>
      </c>
      <c r="T18" s="14">
        <v>0</v>
      </c>
      <c r="U18" s="15">
        <f t="shared" si="15"/>
        <v>0</v>
      </c>
      <c r="V18" s="14">
        <v>0</v>
      </c>
      <c r="W18" s="15">
        <f t="shared" si="16"/>
        <v>0</v>
      </c>
      <c r="X18" s="14">
        <v>1.9</v>
      </c>
      <c r="Y18" s="15">
        <f>X18*86400*15</f>
        <v>2462400</v>
      </c>
      <c r="Z18" s="14">
        <v>1.9</v>
      </c>
      <c r="AA18" s="15">
        <f t="shared" si="18"/>
        <v>4924800</v>
      </c>
      <c r="AB18" s="14">
        <v>1.9</v>
      </c>
      <c r="AC18" s="11">
        <f t="shared" si="19"/>
        <v>5088960</v>
      </c>
      <c r="AD18" s="11">
        <f t="shared" si="8"/>
        <v>23777280</v>
      </c>
      <c r="AF18" s="20"/>
    </row>
    <row r="19" spans="1:32" s="16" customFormat="1" ht="36" x14ac:dyDescent="0.25">
      <c r="A19" s="13">
        <v>15</v>
      </c>
      <c r="B19" s="13" t="s">
        <v>73</v>
      </c>
      <c r="C19" s="13" t="s">
        <v>74</v>
      </c>
      <c r="D19" s="13" t="s">
        <v>7</v>
      </c>
      <c r="E19" s="13" t="s">
        <v>31</v>
      </c>
      <c r="F19" s="14">
        <v>6</v>
      </c>
      <c r="G19" s="15">
        <f t="shared" si="11"/>
        <v>16070400</v>
      </c>
      <c r="H19" s="14">
        <v>6.5</v>
      </c>
      <c r="I19" s="15">
        <f t="shared" si="23"/>
        <v>15724800</v>
      </c>
      <c r="J19" s="14">
        <v>6.5</v>
      </c>
      <c r="K19" s="15">
        <f t="shared" si="24"/>
        <v>17409600</v>
      </c>
      <c r="L19" s="43">
        <v>5.5</v>
      </c>
      <c r="M19" s="15">
        <f t="shared" si="25"/>
        <v>14256000</v>
      </c>
      <c r="N19" s="43">
        <v>4</v>
      </c>
      <c r="O19" s="15">
        <f t="shared" si="22"/>
        <v>10713600</v>
      </c>
      <c r="P19" s="43">
        <v>2.5</v>
      </c>
      <c r="Q19" s="15">
        <f t="shared" si="20"/>
        <v>6480000</v>
      </c>
      <c r="R19" s="43">
        <v>2.5</v>
      </c>
      <c r="S19" s="15">
        <f t="shared" si="14"/>
        <v>6696000</v>
      </c>
      <c r="T19" s="43">
        <v>2.5</v>
      </c>
      <c r="U19" s="15">
        <f t="shared" si="15"/>
        <v>6696000</v>
      </c>
      <c r="V19" s="14">
        <v>4</v>
      </c>
      <c r="W19" s="15">
        <f t="shared" si="16"/>
        <v>10368000</v>
      </c>
      <c r="X19" s="14">
        <v>6</v>
      </c>
      <c r="Y19" s="15">
        <f t="shared" ref="Y19:Y27" si="26">X19*86400*31</f>
        <v>16070400</v>
      </c>
      <c r="Z19" s="14">
        <v>6.5</v>
      </c>
      <c r="AA19" s="15">
        <f t="shared" si="18"/>
        <v>16848000</v>
      </c>
      <c r="AB19" s="14">
        <v>6.8</v>
      </c>
      <c r="AC19" s="11">
        <f t="shared" si="19"/>
        <v>18213120</v>
      </c>
      <c r="AD19" s="11">
        <f t="shared" si="8"/>
        <v>155545920</v>
      </c>
      <c r="AF19" s="20"/>
    </row>
    <row r="20" spans="1:32" s="12" customFormat="1" ht="18" x14ac:dyDescent="0.25">
      <c r="A20" s="9">
        <v>16</v>
      </c>
      <c r="B20" s="9" t="s">
        <v>82</v>
      </c>
      <c r="C20" s="9" t="s">
        <v>81</v>
      </c>
      <c r="D20" s="9" t="s">
        <v>7</v>
      </c>
      <c r="E20" s="9" t="s">
        <v>6</v>
      </c>
      <c r="F20" s="14">
        <v>2</v>
      </c>
      <c r="G20" s="15">
        <f t="shared" si="11"/>
        <v>5356800</v>
      </c>
      <c r="H20" s="14">
        <v>2</v>
      </c>
      <c r="I20" s="15">
        <f t="shared" si="23"/>
        <v>4838400</v>
      </c>
      <c r="J20" s="14">
        <v>2</v>
      </c>
      <c r="K20" s="15">
        <f t="shared" si="24"/>
        <v>5356800</v>
      </c>
      <c r="L20" s="14">
        <v>2</v>
      </c>
      <c r="M20" s="15">
        <f t="shared" si="25"/>
        <v>5184000</v>
      </c>
      <c r="N20" s="14">
        <v>2</v>
      </c>
      <c r="O20" s="15">
        <f t="shared" si="22"/>
        <v>5356800</v>
      </c>
      <c r="P20" s="14">
        <v>2</v>
      </c>
      <c r="Q20" s="15">
        <f t="shared" si="20"/>
        <v>5184000</v>
      </c>
      <c r="R20" s="14">
        <v>2</v>
      </c>
      <c r="S20" s="15">
        <f t="shared" si="14"/>
        <v>5356800</v>
      </c>
      <c r="T20" s="14">
        <v>2</v>
      </c>
      <c r="U20" s="15">
        <f t="shared" si="15"/>
        <v>5356800</v>
      </c>
      <c r="V20" s="14">
        <v>2</v>
      </c>
      <c r="W20" s="15">
        <f t="shared" si="16"/>
        <v>5184000</v>
      </c>
      <c r="X20" s="14">
        <v>2</v>
      </c>
      <c r="Y20" s="15">
        <f t="shared" si="26"/>
        <v>5356800</v>
      </c>
      <c r="Z20" s="14">
        <v>2</v>
      </c>
      <c r="AA20" s="15">
        <f t="shared" si="18"/>
        <v>5184000</v>
      </c>
      <c r="AB20" s="14">
        <v>2</v>
      </c>
      <c r="AC20" s="11">
        <f t="shared" si="19"/>
        <v>5356800</v>
      </c>
      <c r="AD20" s="11">
        <f t="shared" si="8"/>
        <v>63072000</v>
      </c>
      <c r="AF20" s="17"/>
    </row>
    <row r="21" spans="1:32" s="12" customFormat="1" ht="18" x14ac:dyDescent="0.25">
      <c r="A21" s="9">
        <v>17</v>
      </c>
      <c r="B21" s="9" t="s">
        <v>65</v>
      </c>
      <c r="C21" s="9" t="s">
        <v>56</v>
      </c>
      <c r="D21" s="9" t="s">
        <v>7</v>
      </c>
      <c r="E21" s="9" t="s">
        <v>34</v>
      </c>
      <c r="F21" s="14">
        <v>6</v>
      </c>
      <c r="G21" s="15">
        <f t="shared" si="11"/>
        <v>16070400</v>
      </c>
      <c r="H21" s="14">
        <v>6</v>
      </c>
      <c r="I21" s="15">
        <f t="shared" si="23"/>
        <v>14515200</v>
      </c>
      <c r="J21" s="14">
        <v>6.5</v>
      </c>
      <c r="K21" s="15">
        <f t="shared" si="24"/>
        <v>17409600</v>
      </c>
      <c r="L21" s="14">
        <v>7</v>
      </c>
      <c r="M21" s="15">
        <f t="shared" si="25"/>
        <v>18144000</v>
      </c>
      <c r="N21" s="14">
        <v>7</v>
      </c>
      <c r="O21" s="15">
        <f t="shared" si="22"/>
        <v>18748800</v>
      </c>
      <c r="P21" s="14">
        <v>0</v>
      </c>
      <c r="Q21" s="15">
        <f t="shared" si="20"/>
        <v>0</v>
      </c>
      <c r="R21" s="14">
        <v>0</v>
      </c>
      <c r="S21" s="15">
        <f t="shared" si="14"/>
        <v>0</v>
      </c>
      <c r="T21" s="14">
        <v>0</v>
      </c>
      <c r="U21" s="15">
        <f t="shared" si="15"/>
        <v>0</v>
      </c>
      <c r="V21" s="14">
        <v>6.8</v>
      </c>
      <c r="W21" s="15">
        <f t="shared" si="16"/>
        <v>17625600</v>
      </c>
      <c r="X21" s="14">
        <v>6.8</v>
      </c>
      <c r="Y21" s="15">
        <f t="shared" si="26"/>
        <v>18213120</v>
      </c>
      <c r="Z21" s="14">
        <v>6.8</v>
      </c>
      <c r="AA21" s="15">
        <f t="shared" si="18"/>
        <v>17625600</v>
      </c>
      <c r="AB21" s="14">
        <v>6</v>
      </c>
      <c r="AC21" s="15">
        <f t="shared" si="19"/>
        <v>16070400</v>
      </c>
      <c r="AD21" s="11">
        <f t="shared" si="8"/>
        <v>154422720</v>
      </c>
      <c r="AF21" s="17"/>
    </row>
    <row r="22" spans="1:32" s="12" customFormat="1" ht="39" customHeight="1" x14ac:dyDescent="0.25">
      <c r="A22" s="4">
        <v>18</v>
      </c>
      <c r="B22" s="13" t="s">
        <v>57</v>
      </c>
      <c r="C22" s="4" t="s">
        <v>22</v>
      </c>
      <c r="D22" s="4" t="s">
        <v>11</v>
      </c>
      <c r="E22" s="4" t="s">
        <v>10</v>
      </c>
      <c r="F22" s="14">
        <v>0</v>
      </c>
      <c r="G22" s="15">
        <f t="shared" si="11"/>
        <v>0</v>
      </c>
      <c r="H22" s="43">
        <v>1.5</v>
      </c>
      <c r="I22" s="15">
        <f>H22*86400*15</f>
        <v>1944000</v>
      </c>
      <c r="J22" s="14">
        <v>2</v>
      </c>
      <c r="K22" s="15">
        <f t="shared" si="24"/>
        <v>5356800</v>
      </c>
      <c r="L22" s="43">
        <v>2.2000000000000002</v>
      </c>
      <c r="M22" s="15">
        <f t="shared" si="25"/>
        <v>5702400.0000000009</v>
      </c>
      <c r="N22" s="43">
        <v>2.5</v>
      </c>
      <c r="O22" s="15">
        <f t="shared" si="22"/>
        <v>6696000</v>
      </c>
      <c r="P22" s="43">
        <v>2.2000000000000002</v>
      </c>
      <c r="Q22" s="15">
        <f t="shared" si="20"/>
        <v>5702400.0000000009</v>
      </c>
      <c r="R22" s="14">
        <v>2</v>
      </c>
      <c r="S22" s="15">
        <f t="shared" si="14"/>
        <v>5356800</v>
      </c>
      <c r="T22" s="14">
        <v>1.5</v>
      </c>
      <c r="U22" s="15">
        <f t="shared" si="15"/>
        <v>4017600</v>
      </c>
      <c r="V22" s="43">
        <v>1.8</v>
      </c>
      <c r="W22" s="15">
        <f t="shared" si="16"/>
        <v>4665600</v>
      </c>
      <c r="X22" s="14">
        <v>2</v>
      </c>
      <c r="Y22" s="15">
        <f t="shared" si="26"/>
        <v>5356800</v>
      </c>
      <c r="Z22" s="43">
        <v>2</v>
      </c>
      <c r="AA22" s="15">
        <f t="shared" si="18"/>
        <v>5184000</v>
      </c>
      <c r="AB22" s="43">
        <v>0.8</v>
      </c>
      <c r="AC22" s="15">
        <f t="shared" si="19"/>
        <v>2142720</v>
      </c>
      <c r="AD22" s="11">
        <f t="shared" si="8"/>
        <v>52125120</v>
      </c>
      <c r="AF22" s="17"/>
    </row>
    <row r="23" spans="1:32" ht="18" x14ac:dyDescent="0.25">
      <c r="A23" s="2">
        <v>19</v>
      </c>
      <c r="B23" s="2" t="s">
        <v>66</v>
      </c>
      <c r="C23" s="9" t="s">
        <v>23</v>
      </c>
      <c r="D23" s="2" t="s">
        <v>27</v>
      </c>
      <c r="E23" s="2" t="s">
        <v>9</v>
      </c>
      <c r="F23" s="14">
        <v>0</v>
      </c>
      <c r="G23" s="15">
        <f t="shared" si="11"/>
        <v>0</v>
      </c>
      <c r="H23" s="14">
        <v>0</v>
      </c>
      <c r="I23" s="15">
        <f t="shared" si="23"/>
        <v>0</v>
      </c>
      <c r="J23" s="14">
        <v>0</v>
      </c>
      <c r="K23" s="15">
        <f t="shared" si="24"/>
        <v>0</v>
      </c>
      <c r="L23" s="14">
        <v>0</v>
      </c>
      <c r="M23" s="15">
        <f t="shared" si="25"/>
        <v>0</v>
      </c>
      <c r="N23" s="14">
        <v>0</v>
      </c>
      <c r="O23" s="15">
        <f t="shared" si="22"/>
        <v>0</v>
      </c>
      <c r="P23" s="14">
        <v>0</v>
      </c>
      <c r="Q23" s="15">
        <f t="shared" si="20"/>
        <v>0</v>
      </c>
      <c r="R23" s="14">
        <v>0</v>
      </c>
      <c r="S23" s="15">
        <f t="shared" si="14"/>
        <v>0</v>
      </c>
      <c r="T23" s="14">
        <v>0</v>
      </c>
      <c r="U23" s="15">
        <f t="shared" si="15"/>
        <v>0</v>
      </c>
      <c r="V23" s="14">
        <v>0</v>
      </c>
      <c r="W23" s="15">
        <f t="shared" si="16"/>
        <v>0</v>
      </c>
      <c r="X23" s="14">
        <v>0</v>
      </c>
      <c r="Y23" s="15">
        <f t="shared" si="26"/>
        <v>0</v>
      </c>
      <c r="Z23" s="14">
        <v>0</v>
      </c>
      <c r="AA23" s="15">
        <f t="shared" si="18"/>
        <v>0</v>
      </c>
      <c r="AB23" s="14">
        <v>0</v>
      </c>
      <c r="AC23" s="15">
        <f t="shared" si="19"/>
        <v>0</v>
      </c>
      <c r="AD23" s="11">
        <f t="shared" si="8"/>
        <v>0</v>
      </c>
      <c r="AF23" s="17"/>
    </row>
    <row r="24" spans="1:32" s="18" customFormat="1" ht="36" x14ac:dyDescent="0.25">
      <c r="A24" s="44">
        <v>20</v>
      </c>
      <c r="B24" s="44" t="s">
        <v>75</v>
      </c>
      <c r="C24" s="44" t="s">
        <v>77</v>
      </c>
      <c r="D24" s="44" t="s">
        <v>14</v>
      </c>
      <c r="E24" s="44" t="s">
        <v>12</v>
      </c>
      <c r="F24" s="45">
        <v>0</v>
      </c>
      <c r="G24" s="46">
        <f t="shared" si="11"/>
        <v>0</v>
      </c>
      <c r="H24" s="45">
        <v>0</v>
      </c>
      <c r="I24" s="46">
        <f t="shared" si="23"/>
        <v>0</v>
      </c>
      <c r="J24" s="45">
        <v>4.2</v>
      </c>
      <c r="K24" s="46">
        <f t="shared" si="24"/>
        <v>11249280</v>
      </c>
      <c r="L24" s="45">
        <v>4.2</v>
      </c>
      <c r="M24" s="46">
        <f t="shared" si="25"/>
        <v>10886400</v>
      </c>
      <c r="N24" s="45">
        <v>4.2</v>
      </c>
      <c r="O24" s="46">
        <f t="shared" si="22"/>
        <v>11249280</v>
      </c>
      <c r="P24" s="45">
        <v>2.5</v>
      </c>
      <c r="Q24" s="46">
        <f t="shared" si="20"/>
        <v>6480000</v>
      </c>
      <c r="R24" s="45">
        <v>2.5</v>
      </c>
      <c r="S24" s="46">
        <f t="shared" si="14"/>
        <v>6696000</v>
      </c>
      <c r="T24" s="45">
        <v>2.5</v>
      </c>
      <c r="U24" s="46">
        <f t="shared" si="15"/>
        <v>6696000</v>
      </c>
      <c r="V24" s="45">
        <v>2.5</v>
      </c>
      <c r="W24" s="46">
        <f t="shared" si="16"/>
        <v>6480000</v>
      </c>
      <c r="X24" s="45">
        <v>2.5</v>
      </c>
      <c r="Y24" s="46">
        <f t="shared" si="26"/>
        <v>6696000</v>
      </c>
      <c r="Z24" s="45">
        <v>3.5</v>
      </c>
      <c r="AA24" s="46">
        <f t="shared" si="18"/>
        <v>9072000</v>
      </c>
      <c r="AB24" s="45">
        <v>3.5</v>
      </c>
      <c r="AC24" s="46">
        <f t="shared" si="19"/>
        <v>9374400</v>
      </c>
      <c r="AD24" s="46">
        <f t="shared" si="8"/>
        <v>84879360</v>
      </c>
      <c r="AF24" s="19"/>
    </row>
    <row r="25" spans="1:32" s="31" customFormat="1" ht="18" x14ac:dyDescent="0.25">
      <c r="A25" s="29">
        <v>21</v>
      </c>
      <c r="B25" s="9" t="s">
        <v>78</v>
      </c>
      <c r="C25" s="9" t="s">
        <v>33</v>
      </c>
      <c r="D25" s="29" t="s">
        <v>14</v>
      </c>
      <c r="E25" s="29" t="s">
        <v>13</v>
      </c>
      <c r="F25" s="24">
        <v>0</v>
      </c>
      <c r="G25" s="27">
        <f t="shared" si="11"/>
        <v>0</v>
      </c>
      <c r="H25" s="24">
        <v>0</v>
      </c>
      <c r="I25" s="27">
        <f t="shared" si="23"/>
        <v>0</v>
      </c>
      <c r="J25" s="43">
        <v>0.9</v>
      </c>
      <c r="K25" s="27">
        <f t="shared" si="24"/>
        <v>2410560</v>
      </c>
      <c r="L25" s="24">
        <v>1</v>
      </c>
      <c r="M25" s="27">
        <f t="shared" si="25"/>
        <v>2592000</v>
      </c>
      <c r="N25" s="24">
        <v>1</v>
      </c>
      <c r="O25" s="27">
        <f t="shared" si="22"/>
        <v>2678400</v>
      </c>
      <c r="P25" s="43">
        <v>0.4</v>
      </c>
      <c r="Q25" s="27">
        <f t="shared" si="20"/>
        <v>1036800</v>
      </c>
      <c r="R25" s="24">
        <v>0</v>
      </c>
      <c r="S25" s="27">
        <f t="shared" si="14"/>
        <v>0</v>
      </c>
      <c r="T25" s="24">
        <v>0</v>
      </c>
      <c r="U25" s="27">
        <f t="shared" si="15"/>
        <v>0</v>
      </c>
      <c r="V25" s="43">
        <v>0.5</v>
      </c>
      <c r="W25" s="27">
        <f t="shared" si="16"/>
        <v>1296000</v>
      </c>
      <c r="X25" s="43">
        <v>0.5</v>
      </c>
      <c r="Y25" s="27">
        <f t="shared" si="26"/>
        <v>1339200</v>
      </c>
      <c r="Z25" s="43">
        <v>0.5</v>
      </c>
      <c r="AA25" s="27">
        <f t="shared" si="18"/>
        <v>1296000</v>
      </c>
      <c r="AB25" s="43">
        <v>0.4</v>
      </c>
      <c r="AC25" s="27">
        <f t="shared" si="19"/>
        <v>1071360</v>
      </c>
      <c r="AD25" s="30">
        <f t="shared" si="8"/>
        <v>13720320</v>
      </c>
      <c r="AF25" s="32"/>
    </row>
    <row r="26" spans="1:32" ht="18" x14ac:dyDescent="0.25">
      <c r="A26" s="2">
        <v>22</v>
      </c>
      <c r="B26" s="2" t="s">
        <v>79</v>
      </c>
      <c r="C26" s="9" t="s">
        <v>49</v>
      </c>
      <c r="D26" s="2" t="s">
        <v>50</v>
      </c>
      <c r="E26" s="2" t="s">
        <v>51</v>
      </c>
      <c r="F26" s="14">
        <v>1.8</v>
      </c>
      <c r="G26" s="15">
        <f t="shared" si="11"/>
        <v>4821120</v>
      </c>
      <c r="H26" s="14">
        <v>1.8</v>
      </c>
      <c r="I26" s="15">
        <f t="shared" si="23"/>
        <v>4354560</v>
      </c>
      <c r="J26" s="14">
        <v>1.8</v>
      </c>
      <c r="K26" s="15">
        <f t="shared" si="24"/>
        <v>4821120</v>
      </c>
      <c r="L26" s="14">
        <v>2</v>
      </c>
      <c r="M26" s="15">
        <f t="shared" si="25"/>
        <v>5184000</v>
      </c>
      <c r="N26" s="14">
        <v>2</v>
      </c>
      <c r="O26" s="15">
        <f t="shared" si="22"/>
        <v>5356800</v>
      </c>
      <c r="P26" s="14">
        <v>2</v>
      </c>
      <c r="Q26" s="15">
        <f t="shared" si="20"/>
        <v>5184000</v>
      </c>
      <c r="R26" s="14">
        <v>2</v>
      </c>
      <c r="S26" s="15">
        <f t="shared" si="14"/>
        <v>5356800</v>
      </c>
      <c r="T26" s="14">
        <v>2</v>
      </c>
      <c r="U26" s="15">
        <f t="shared" si="15"/>
        <v>5356800</v>
      </c>
      <c r="V26" s="14">
        <v>2</v>
      </c>
      <c r="W26" s="15">
        <f t="shared" si="16"/>
        <v>5184000</v>
      </c>
      <c r="X26" s="14">
        <v>2</v>
      </c>
      <c r="Y26" s="15">
        <f t="shared" si="26"/>
        <v>5356800</v>
      </c>
      <c r="Z26" s="14">
        <v>2</v>
      </c>
      <c r="AA26" s="15">
        <f t="shared" si="18"/>
        <v>5184000</v>
      </c>
      <c r="AB26" s="14">
        <v>2</v>
      </c>
      <c r="AC26" s="15">
        <f t="shared" si="19"/>
        <v>5356800</v>
      </c>
      <c r="AD26" s="11">
        <f t="shared" si="8"/>
        <v>61516800</v>
      </c>
      <c r="AF26" s="17"/>
    </row>
    <row r="27" spans="1:32" ht="36" x14ac:dyDescent="0.25">
      <c r="A27" s="2">
        <v>23</v>
      </c>
      <c r="B27" s="2" t="s">
        <v>76</v>
      </c>
      <c r="C27" s="9" t="s">
        <v>80</v>
      </c>
      <c r="D27" s="2" t="s">
        <v>28</v>
      </c>
      <c r="E27" s="2" t="s">
        <v>32</v>
      </c>
      <c r="F27" s="14">
        <v>2.2000000000000002</v>
      </c>
      <c r="G27" s="15">
        <f t="shared" si="11"/>
        <v>5892480.0000000009</v>
      </c>
      <c r="H27" s="14">
        <v>2.2000000000000002</v>
      </c>
      <c r="I27" s="15">
        <f t="shared" si="23"/>
        <v>5322240.0000000009</v>
      </c>
      <c r="J27" s="14">
        <v>2</v>
      </c>
      <c r="K27" s="15">
        <f t="shared" si="24"/>
        <v>5356800</v>
      </c>
      <c r="L27" s="14">
        <v>2</v>
      </c>
      <c r="M27" s="15">
        <f t="shared" si="25"/>
        <v>5184000</v>
      </c>
      <c r="N27" s="14">
        <v>2</v>
      </c>
      <c r="O27" s="15">
        <f t="shared" si="22"/>
        <v>5356800</v>
      </c>
      <c r="P27" s="14">
        <v>2</v>
      </c>
      <c r="Q27" s="15">
        <f t="shared" si="20"/>
        <v>5184000</v>
      </c>
      <c r="R27" s="14">
        <v>2.2000000000000002</v>
      </c>
      <c r="S27" s="15">
        <f t="shared" si="14"/>
        <v>5892480.0000000009</v>
      </c>
      <c r="T27" s="14">
        <v>2.2000000000000002</v>
      </c>
      <c r="U27" s="15">
        <f t="shared" si="15"/>
        <v>5892480.0000000009</v>
      </c>
      <c r="V27" s="14">
        <v>2.2000000000000002</v>
      </c>
      <c r="W27" s="15">
        <f t="shared" si="16"/>
        <v>5702400.0000000009</v>
      </c>
      <c r="X27" s="14">
        <v>2</v>
      </c>
      <c r="Y27" s="15">
        <f t="shared" si="26"/>
        <v>5356800</v>
      </c>
      <c r="Z27" s="14">
        <v>2</v>
      </c>
      <c r="AA27" s="15">
        <f t="shared" si="18"/>
        <v>5184000</v>
      </c>
      <c r="AB27" s="14">
        <v>2</v>
      </c>
      <c r="AC27" s="15">
        <f t="shared" si="19"/>
        <v>5356800</v>
      </c>
      <c r="AD27" s="11">
        <f t="shared" si="8"/>
        <v>65681280</v>
      </c>
      <c r="AF27" s="17"/>
    </row>
    <row r="28" spans="1:32" ht="39" customHeight="1" x14ac:dyDescent="0.25">
      <c r="A28" s="2"/>
      <c r="B28" s="40"/>
      <c r="C28" s="78" t="s">
        <v>35</v>
      </c>
      <c r="D28" s="79"/>
      <c r="E28" s="80"/>
      <c r="F28" s="5">
        <f>SUM(F5:F27)</f>
        <v>46.5</v>
      </c>
      <c r="G28" s="6">
        <f>SUM(G5:G27)</f>
        <v>124545600</v>
      </c>
      <c r="H28" s="5">
        <f t="shared" ref="H28:M28" si="27">SUM(H5:H27)</f>
        <v>49.5</v>
      </c>
      <c r="I28" s="6">
        <f t="shared" si="27"/>
        <v>118065600</v>
      </c>
      <c r="J28" s="5">
        <f t="shared" si="27"/>
        <v>58.699999999999996</v>
      </c>
      <c r="K28" s="6">
        <f t="shared" si="27"/>
        <v>154751040</v>
      </c>
      <c r="L28" s="5">
        <f t="shared" si="27"/>
        <v>60.600000000000009</v>
      </c>
      <c r="M28" s="6">
        <f t="shared" si="27"/>
        <v>135216000</v>
      </c>
      <c r="N28" s="5">
        <f t="shared" ref="N28:AA28" si="28">SUM(N4:N27)</f>
        <v>53.900000000000006</v>
      </c>
      <c r="O28" s="6">
        <f t="shared" si="28"/>
        <v>126541440</v>
      </c>
      <c r="P28" s="5">
        <f t="shared" si="28"/>
        <v>46.1</v>
      </c>
      <c r="Q28" s="6">
        <f t="shared" si="28"/>
        <v>119491200</v>
      </c>
      <c r="R28" s="5">
        <f t="shared" si="28"/>
        <v>46.1</v>
      </c>
      <c r="S28" s="6">
        <f t="shared" si="28"/>
        <v>123474240</v>
      </c>
      <c r="T28" s="5">
        <f t="shared" si="28"/>
        <v>39.700000000000003</v>
      </c>
      <c r="U28" s="6">
        <f t="shared" si="28"/>
        <v>106332480</v>
      </c>
      <c r="V28" s="5">
        <f t="shared" si="28"/>
        <v>57.999999999999993</v>
      </c>
      <c r="W28" s="6">
        <f t="shared" si="28"/>
        <v>130896000</v>
      </c>
      <c r="X28" s="5">
        <f t="shared" si="28"/>
        <v>89.2</v>
      </c>
      <c r="Y28" s="6">
        <f t="shared" si="28"/>
        <v>180852480</v>
      </c>
      <c r="Z28" s="6">
        <f t="shared" si="28"/>
        <v>93.300000000000011</v>
      </c>
      <c r="AA28" s="6">
        <f t="shared" si="28"/>
        <v>193881600</v>
      </c>
      <c r="AB28" s="5">
        <f>SUM(AB5:AB27)</f>
        <v>52.999999999999993</v>
      </c>
      <c r="AC28" s="6">
        <f>SUM(AC5:AC27)</f>
        <v>141955200</v>
      </c>
      <c r="AD28" s="6">
        <f t="shared" ref="AD28" si="29">SUM(AD4:AD27)</f>
        <v>1656002880</v>
      </c>
    </row>
  </sheetData>
  <autoFilter ref="A4:AH28" xr:uid="{9A0D78BE-961D-44B8-A31B-C1FB90F54994}"/>
  <mergeCells count="16">
    <mergeCell ref="C28:E28"/>
    <mergeCell ref="A1:AD1"/>
    <mergeCell ref="A2:E2"/>
    <mergeCell ref="A3:A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.25" right="0.25" top="0.75" bottom="0.75" header="0.3" footer="0.3"/>
  <pageSetup scale="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E15E-71FE-4521-A184-B764C0F2F1CF}">
  <dimension ref="A1:AT30"/>
  <sheetViews>
    <sheetView tabSelected="1" zoomScale="60" zoomScaleNormal="60" zoomScaleSheetLayoutView="100" workbookViewId="0">
      <pane xSplit="5" ySplit="4" topLeftCell="AG5" activePane="bottomRight" state="frozen"/>
      <selection pane="topRight" activeCell="F1" sqref="F1"/>
      <selection pane="bottomLeft" activeCell="A3" sqref="A3"/>
      <selection pane="bottomRight" activeCell="AL12" sqref="AL12"/>
    </sheetView>
  </sheetViews>
  <sheetFormatPr defaultColWidth="9.140625" defaultRowHeight="39" customHeight="1" x14ac:dyDescent="0.25"/>
  <cols>
    <col min="1" max="1" width="4.140625" style="12" customWidth="1"/>
    <col min="2" max="2" width="36.7109375" style="12" customWidth="1"/>
    <col min="3" max="3" width="23.140625" style="12" customWidth="1"/>
    <col min="4" max="4" width="33.85546875" style="12" customWidth="1"/>
    <col min="5" max="5" width="25.140625" style="12" customWidth="1"/>
    <col min="6" max="6" width="12.140625" style="12" customWidth="1"/>
    <col min="7" max="7" width="12.140625" style="55" customWidth="1"/>
    <col min="8" max="8" width="23.5703125" style="50" customWidth="1"/>
    <col min="9" max="9" width="12.140625" style="12" customWidth="1"/>
    <col min="10" max="10" width="12.140625" style="55" customWidth="1"/>
    <col min="11" max="11" width="23.7109375" style="50" bestFit="1" customWidth="1"/>
    <col min="12" max="12" width="12.5703125" style="12" customWidth="1"/>
    <col min="13" max="13" width="12.140625" style="55" customWidth="1"/>
    <col min="14" max="14" width="23.42578125" style="50" customWidth="1"/>
    <col min="15" max="15" width="12.140625" style="12" customWidth="1"/>
    <col min="16" max="16" width="12.140625" style="55" customWidth="1"/>
    <col min="17" max="17" width="26.42578125" style="12" customWidth="1"/>
    <col min="18" max="18" width="12.140625" style="12" customWidth="1"/>
    <col min="19" max="19" width="12.140625" style="55" customWidth="1"/>
    <col min="20" max="20" width="23.140625" style="50" customWidth="1"/>
    <col min="21" max="21" width="12.140625" style="12" customWidth="1"/>
    <col min="22" max="22" width="12.140625" style="55" customWidth="1"/>
    <col min="23" max="23" width="25.5703125" style="12" customWidth="1"/>
    <col min="24" max="24" width="12.140625" style="12" customWidth="1"/>
    <col min="25" max="25" width="12.140625" style="55" customWidth="1"/>
    <col min="26" max="26" width="26.140625" style="12" customWidth="1"/>
    <col min="27" max="27" width="12.140625" style="12" customWidth="1"/>
    <col min="28" max="28" width="12.140625" style="55" customWidth="1"/>
    <col min="29" max="29" width="27.140625" style="12" customWidth="1"/>
    <col min="30" max="30" width="14" style="12" customWidth="1"/>
    <col min="31" max="31" width="14" style="55" customWidth="1"/>
    <col min="32" max="32" width="28.140625" style="50" customWidth="1"/>
    <col min="33" max="33" width="14.140625" style="12" customWidth="1"/>
    <col min="34" max="34" width="14.140625" style="55" customWidth="1"/>
    <col min="35" max="35" width="29.42578125" style="12" customWidth="1"/>
    <col min="36" max="36" width="14.140625" style="12" customWidth="1"/>
    <col min="37" max="37" width="14.140625" style="55" customWidth="1"/>
    <col min="38" max="38" width="25.28515625" style="12" customWidth="1"/>
    <col min="39" max="40" width="21" style="12" customWidth="1"/>
    <col min="41" max="41" width="22.42578125" style="12" customWidth="1"/>
    <col min="42" max="42" width="24.5703125" style="50" customWidth="1"/>
    <col min="43" max="43" width="80.5703125" style="12" customWidth="1"/>
    <col min="44" max="44" width="11.7109375" style="12" customWidth="1"/>
    <col min="45" max="45" width="9.140625" style="12"/>
    <col min="46" max="46" width="13.140625" style="12" bestFit="1" customWidth="1"/>
    <col min="47" max="16384" width="9.140625" style="12"/>
  </cols>
  <sheetData>
    <row r="1" spans="1:46" ht="13.5" customHeight="1" x14ac:dyDescent="0.25">
      <c r="A1" s="86"/>
      <c r="B1" s="86"/>
      <c r="C1" s="86"/>
      <c r="D1" s="86"/>
      <c r="E1" s="86"/>
      <c r="F1" s="74"/>
      <c r="G1" s="74"/>
      <c r="H1" s="74"/>
      <c r="I1" s="74"/>
      <c r="J1" s="74"/>
      <c r="K1" s="74"/>
      <c r="L1" s="74"/>
      <c r="M1" s="75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</row>
    <row r="2" spans="1:46" ht="30.75" customHeight="1" x14ac:dyDescent="0.25">
      <c r="A2" s="87"/>
      <c r="B2" s="87"/>
      <c r="C2" s="87"/>
      <c r="D2" s="87"/>
      <c r="E2" s="87"/>
      <c r="F2" s="72"/>
      <c r="G2" s="72"/>
      <c r="H2" s="72"/>
      <c r="I2" s="72"/>
      <c r="J2" s="72"/>
      <c r="K2" s="72"/>
      <c r="L2" s="72"/>
      <c r="M2" s="73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12" t="s">
        <v>89</v>
      </c>
    </row>
    <row r="3" spans="1:46" ht="39.6" customHeight="1" x14ac:dyDescent="0.25">
      <c r="A3" s="90" t="s">
        <v>102</v>
      </c>
      <c r="B3" s="91"/>
      <c r="C3" s="91"/>
      <c r="D3" s="91"/>
      <c r="E3" s="91"/>
      <c r="F3" s="47"/>
      <c r="G3" s="51"/>
      <c r="H3" s="47"/>
      <c r="I3" s="47"/>
      <c r="J3" s="51"/>
      <c r="K3" s="47"/>
      <c r="L3" s="47"/>
      <c r="M3" s="51"/>
      <c r="N3" s="47"/>
      <c r="O3" s="47"/>
      <c r="P3" s="51"/>
      <c r="Q3" s="47"/>
      <c r="R3" s="47"/>
      <c r="S3" s="51"/>
      <c r="T3" s="47"/>
      <c r="U3" s="47"/>
      <c r="V3" s="51"/>
      <c r="W3" s="47"/>
      <c r="X3" s="47"/>
      <c r="Y3" s="51"/>
      <c r="Z3" s="47"/>
      <c r="AA3" s="47"/>
      <c r="AB3" s="51"/>
      <c r="AC3" s="47"/>
      <c r="AD3" s="47"/>
      <c r="AE3" s="51"/>
      <c r="AF3" s="47"/>
      <c r="AG3" s="47"/>
      <c r="AH3" s="51"/>
      <c r="AI3" s="47"/>
      <c r="AJ3" s="47"/>
      <c r="AK3" s="51"/>
      <c r="AL3" s="47"/>
      <c r="AM3" s="47"/>
      <c r="AN3" s="47"/>
      <c r="AO3" s="47"/>
      <c r="AP3" s="49"/>
      <c r="AQ3" s="9"/>
    </row>
    <row r="4" spans="1:46" ht="37.5" customHeight="1" x14ac:dyDescent="0.25">
      <c r="A4" s="92"/>
      <c r="B4" s="58" t="s">
        <v>86</v>
      </c>
      <c r="C4" s="58" t="s">
        <v>83</v>
      </c>
      <c r="D4" s="58" t="s">
        <v>84</v>
      </c>
      <c r="E4" s="58" t="s">
        <v>85</v>
      </c>
      <c r="F4" s="88" t="s">
        <v>37</v>
      </c>
      <c r="G4" s="88"/>
      <c r="H4" s="88"/>
      <c r="I4" s="88" t="s">
        <v>38</v>
      </c>
      <c r="J4" s="88"/>
      <c r="K4" s="88"/>
      <c r="L4" s="88" t="s">
        <v>39</v>
      </c>
      <c r="M4" s="93"/>
      <c r="N4" s="88"/>
      <c r="O4" s="88" t="s">
        <v>40</v>
      </c>
      <c r="P4" s="88"/>
      <c r="Q4" s="88"/>
      <c r="R4" s="88" t="s">
        <v>41</v>
      </c>
      <c r="S4" s="88"/>
      <c r="T4" s="88"/>
      <c r="U4" s="88" t="s">
        <v>42</v>
      </c>
      <c r="V4" s="88"/>
      <c r="W4" s="88"/>
      <c r="X4" s="88" t="s">
        <v>43</v>
      </c>
      <c r="Y4" s="88"/>
      <c r="Z4" s="88"/>
      <c r="AA4" s="88" t="s">
        <v>44</v>
      </c>
      <c r="AB4" s="88"/>
      <c r="AC4" s="88"/>
      <c r="AD4" s="88" t="s">
        <v>48</v>
      </c>
      <c r="AE4" s="88"/>
      <c r="AF4" s="88"/>
      <c r="AG4" s="88" t="s">
        <v>45</v>
      </c>
      <c r="AH4" s="88"/>
      <c r="AI4" s="88"/>
      <c r="AJ4" s="88" t="s">
        <v>46</v>
      </c>
      <c r="AK4" s="88"/>
      <c r="AL4" s="88"/>
      <c r="AM4" s="88" t="s">
        <v>36</v>
      </c>
      <c r="AN4" s="88"/>
      <c r="AO4" s="88"/>
      <c r="AP4" s="49"/>
      <c r="AQ4" s="71" t="s">
        <v>96</v>
      </c>
    </row>
    <row r="5" spans="1:46" ht="36" x14ac:dyDescent="0.25">
      <c r="A5" s="92"/>
      <c r="B5" s="9"/>
      <c r="C5" s="58"/>
      <c r="D5" s="58"/>
      <c r="E5" s="58"/>
      <c r="F5" s="58" t="s">
        <v>47</v>
      </c>
      <c r="G5" s="52" t="s">
        <v>90</v>
      </c>
      <c r="H5" s="58" t="s">
        <v>88</v>
      </c>
      <c r="I5" s="58" t="s">
        <v>47</v>
      </c>
      <c r="J5" s="52" t="s">
        <v>90</v>
      </c>
      <c r="K5" s="58" t="s">
        <v>88</v>
      </c>
      <c r="L5" s="58" t="s">
        <v>47</v>
      </c>
      <c r="M5" s="52" t="s">
        <v>90</v>
      </c>
      <c r="N5" s="58" t="s">
        <v>88</v>
      </c>
      <c r="O5" s="58" t="s">
        <v>47</v>
      </c>
      <c r="P5" s="52" t="s">
        <v>90</v>
      </c>
      <c r="Q5" s="58" t="s">
        <v>88</v>
      </c>
      <c r="R5" s="58" t="s">
        <v>47</v>
      </c>
      <c r="S5" s="52" t="s">
        <v>90</v>
      </c>
      <c r="T5" s="58" t="s">
        <v>88</v>
      </c>
      <c r="U5" s="58" t="s">
        <v>47</v>
      </c>
      <c r="V5" s="52" t="s">
        <v>90</v>
      </c>
      <c r="W5" s="58" t="s">
        <v>88</v>
      </c>
      <c r="X5" s="58" t="s">
        <v>47</v>
      </c>
      <c r="Y5" s="52"/>
      <c r="Z5" s="58" t="s">
        <v>88</v>
      </c>
      <c r="AA5" s="58" t="s">
        <v>47</v>
      </c>
      <c r="AB5" s="52" t="s">
        <v>90</v>
      </c>
      <c r="AC5" s="58" t="s">
        <v>88</v>
      </c>
      <c r="AD5" s="58" t="s">
        <v>47</v>
      </c>
      <c r="AE5" s="52" t="s">
        <v>90</v>
      </c>
      <c r="AF5" s="58" t="s">
        <v>88</v>
      </c>
      <c r="AG5" s="58" t="s">
        <v>47</v>
      </c>
      <c r="AH5" s="52" t="s">
        <v>90</v>
      </c>
      <c r="AI5" s="58" t="s">
        <v>88</v>
      </c>
      <c r="AJ5" s="58" t="s">
        <v>47</v>
      </c>
      <c r="AK5" s="52" t="s">
        <v>90</v>
      </c>
      <c r="AL5" s="58" t="s">
        <v>88</v>
      </c>
      <c r="AM5" s="64" t="s">
        <v>47</v>
      </c>
      <c r="AN5" s="52" t="s">
        <v>90</v>
      </c>
      <c r="AO5" s="64" t="s">
        <v>88</v>
      </c>
      <c r="AP5" s="58" t="s">
        <v>88</v>
      </c>
      <c r="AQ5" s="9"/>
    </row>
    <row r="6" spans="1:46" ht="18" x14ac:dyDescent="0.25">
      <c r="A6" s="9">
        <v>1</v>
      </c>
      <c r="B6" s="66" t="s">
        <v>59</v>
      </c>
      <c r="C6" s="66" t="s">
        <v>15</v>
      </c>
      <c r="D6" s="66" t="s">
        <v>0</v>
      </c>
      <c r="E6" s="66" t="s">
        <v>29</v>
      </c>
      <c r="F6" s="10">
        <v>0</v>
      </c>
      <c r="G6" s="53" t="s">
        <v>92</v>
      </c>
      <c r="H6" s="11">
        <f>F6*G6*86400</f>
        <v>0</v>
      </c>
      <c r="I6" s="10">
        <v>0</v>
      </c>
      <c r="J6" s="53" t="s">
        <v>92</v>
      </c>
      <c r="K6" s="11">
        <f>I6*J6*86400</f>
        <v>0</v>
      </c>
      <c r="L6" s="10">
        <v>0</v>
      </c>
      <c r="M6" s="53">
        <v>0</v>
      </c>
      <c r="N6" s="11">
        <f>L6*M6*86400</f>
        <v>0</v>
      </c>
      <c r="O6" s="10">
        <v>0</v>
      </c>
      <c r="P6" s="53">
        <v>0</v>
      </c>
      <c r="Q6" s="11">
        <f>O6*P6*86400</f>
        <v>0</v>
      </c>
      <c r="R6" s="10">
        <v>15</v>
      </c>
      <c r="S6" s="53">
        <v>30</v>
      </c>
      <c r="T6" s="11">
        <f>R6*S6*86400</f>
        <v>38880000</v>
      </c>
      <c r="U6" s="10">
        <v>25</v>
      </c>
      <c r="V6" s="53">
        <v>31</v>
      </c>
      <c r="W6" s="11">
        <f>U6*V6*86400</f>
        <v>66960000</v>
      </c>
      <c r="X6" s="10">
        <v>22</v>
      </c>
      <c r="Y6" s="53">
        <v>31</v>
      </c>
      <c r="Z6" s="11">
        <f>X6*Y6*86400</f>
        <v>58924800</v>
      </c>
      <c r="AA6" s="10">
        <v>15</v>
      </c>
      <c r="AB6" s="53">
        <v>15</v>
      </c>
      <c r="AC6" s="11">
        <f>AA6*AB6*86400</f>
        <v>19440000</v>
      </c>
      <c r="AD6" s="10">
        <v>10</v>
      </c>
      <c r="AE6" s="53">
        <v>15</v>
      </c>
      <c r="AF6" s="11">
        <f>AD6*AE6*86400</f>
        <v>12960000</v>
      </c>
      <c r="AG6" s="10">
        <v>10</v>
      </c>
      <c r="AH6" s="53">
        <v>15</v>
      </c>
      <c r="AI6" s="11">
        <f>AG6*AH6*86400</f>
        <v>12960000</v>
      </c>
      <c r="AJ6" s="10">
        <v>0</v>
      </c>
      <c r="AK6" s="53">
        <v>0</v>
      </c>
      <c r="AL6" s="59">
        <f>AJ6*AK6*86400</f>
        <v>0</v>
      </c>
      <c r="AM6" s="10">
        <v>0</v>
      </c>
      <c r="AN6" s="53" t="s">
        <v>92</v>
      </c>
      <c r="AO6" s="11">
        <f>AM6*AN6*86400</f>
        <v>0</v>
      </c>
      <c r="AP6" s="11">
        <f>H6+K6+N6+Q6+T6+W6+Z6+AC6+AF6+AI6+AL6+AO6</f>
        <v>210124800</v>
      </c>
      <c r="AQ6" s="62"/>
    </row>
    <row r="7" spans="1:46" ht="18" x14ac:dyDescent="0.25">
      <c r="A7" s="9">
        <v>2</v>
      </c>
      <c r="B7" s="66" t="s">
        <v>59</v>
      </c>
      <c r="C7" s="66" t="s">
        <v>54</v>
      </c>
      <c r="D7" s="66" t="s">
        <v>0</v>
      </c>
      <c r="E7" s="66" t="s">
        <v>1</v>
      </c>
      <c r="F7" s="10">
        <v>0</v>
      </c>
      <c r="G7" s="53" t="s">
        <v>92</v>
      </c>
      <c r="H7" s="11">
        <f t="shared" ref="H7:H28" si="0">F7*G7*86400</f>
        <v>0</v>
      </c>
      <c r="I7" s="10">
        <v>0</v>
      </c>
      <c r="J7" s="53" t="s">
        <v>92</v>
      </c>
      <c r="K7" s="11">
        <f t="shared" ref="K7:K28" si="1">I7*J7*86400</f>
        <v>0</v>
      </c>
      <c r="L7" s="10">
        <v>0</v>
      </c>
      <c r="M7" s="53">
        <v>0</v>
      </c>
      <c r="N7" s="11">
        <f t="shared" ref="N7:N28" si="2">L7*M7*86400</f>
        <v>0</v>
      </c>
      <c r="O7" s="10">
        <v>0</v>
      </c>
      <c r="P7" s="53">
        <v>0</v>
      </c>
      <c r="Q7" s="11">
        <f t="shared" ref="Q7:Q28" si="3">O7*P7*86400</f>
        <v>0</v>
      </c>
      <c r="R7" s="10">
        <v>0</v>
      </c>
      <c r="S7" s="53">
        <v>0</v>
      </c>
      <c r="T7" s="11">
        <f t="shared" ref="T7:T28" si="4">R7*S7*86400</f>
        <v>0</v>
      </c>
      <c r="U7" s="10">
        <v>0</v>
      </c>
      <c r="V7" s="53">
        <v>0</v>
      </c>
      <c r="W7" s="11">
        <f t="shared" ref="W7:W28" si="5">U7*V7*86400</f>
        <v>0</v>
      </c>
      <c r="X7" s="10">
        <v>0</v>
      </c>
      <c r="Y7" s="53">
        <v>0</v>
      </c>
      <c r="Z7" s="11">
        <f t="shared" ref="Z7:Z28" si="6">X7*Y7*86400</f>
        <v>0</v>
      </c>
      <c r="AA7" s="10">
        <v>0</v>
      </c>
      <c r="AB7" s="53">
        <v>0</v>
      </c>
      <c r="AC7" s="11">
        <f t="shared" ref="AC7:AC28" si="7">AA7*AB7*86400</f>
        <v>0</v>
      </c>
      <c r="AD7" s="10">
        <v>8</v>
      </c>
      <c r="AE7" s="53">
        <v>15</v>
      </c>
      <c r="AF7" s="11">
        <f t="shared" ref="AF7:AF28" si="8">AD7*AE7*86400</f>
        <v>10368000</v>
      </c>
      <c r="AG7" s="10">
        <v>8</v>
      </c>
      <c r="AH7" s="53">
        <v>15</v>
      </c>
      <c r="AI7" s="11">
        <f t="shared" ref="AI7:AI28" si="9">AG7*AH7*86400</f>
        <v>10368000</v>
      </c>
      <c r="AJ7" s="10">
        <v>0</v>
      </c>
      <c r="AK7" s="53">
        <v>0</v>
      </c>
      <c r="AL7" s="59">
        <f t="shared" ref="AL7:AL28" si="10">AJ7*AK7*86400</f>
        <v>0</v>
      </c>
      <c r="AM7" s="10">
        <v>0</v>
      </c>
      <c r="AN7" s="53" t="s">
        <v>92</v>
      </c>
      <c r="AO7" s="11">
        <f t="shared" ref="AO7:AO28" si="11">AM7*AN7*86400</f>
        <v>0</v>
      </c>
      <c r="AP7" s="11">
        <f t="shared" ref="AP7:AP28" si="12">H7+K7+N7+Q7+T7+W7+Z7+AC7+AF7+AI7+AL7+AO7</f>
        <v>20736000</v>
      </c>
      <c r="AQ7" s="9"/>
    </row>
    <row r="8" spans="1:46" ht="18" x14ac:dyDescent="0.25">
      <c r="A8" s="9">
        <v>3</v>
      </c>
      <c r="B8" s="66" t="s">
        <v>60</v>
      </c>
      <c r="C8" s="66" t="s">
        <v>53</v>
      </c>
      <c r="D8" s="66" t="s">
        <v>0</v>
      </c>
      <c r="E8" s="66" t="s">
        <v>1</v>
      </c>
      <c r="F8" s="10">
        <v>0</v>
      </c>
      <c r="G8" s="53" t="s">
        <v>92</v>
      </c>
      <c r="H8" s="11">
        <f t="shared" si="0"/>
        <v>0</v>
      </c>
      <c r="I8" s="10">
        <v>0</v>
      </c>
      <c r="J8" s="53" t="s">
        <v>92</v>
      </c>
      <c r="K8" s="11">
        <f t="shared" si="1"/>
        <v>0</v>
      </c>
      <c r="L8" s="10">
        <v>0</v>
      </c>
      <c r="M8" s="53">
        <v>0</v>
      </c>
      <c r="N8" s="11">
        <f t="shared" si="2"/>
        <v>0</v>
      </c>
      <c r="O8" s="10">
        <v>0</v>
      </c>
      <c r="P8" s="53">
        <v>0</v>
      </c>
      <c r="Q8" s="11">
        <f t="shared" si="3"/>
        <v>0</v>
      </c>
      <c r="R8" s="10">
        <v>0</v>
      </c>
      <c r="S8" s="53">
        <v>0</v>
      </c>
      <c r="T8" s="11">
        <f t="shared" si="4"/>
        <v>0</v>
      </c>
      <c r="U8" s="10">
        <v>0</v>
      </c>
      <c r="V8" s="53">
        <v>0</v>
      </c>
      <c r="W8" s="11">
        <f t="shared" si="5"/>
        <v>0</v>
      </c>
      <c r="X8" s="10">
        <v>0</v>
      </c>
      <c r="Y8" s="53">
        <v>0</v>
      </c>
      <c r="Z8" s="11">
        <f t="shared" si="6"/>
        <v>0</v>
      </c>
      <c r="AA8" s="10">
        <v>0</v>
      </c>
      <c r="AB8" s="53">
        <v>0</v>
      </c>
      <c r="AC8" s="11">
        <f t="shared" si="7"/>
        <v>0</v>
      </c>
      <c r="AD8" s="10">
        <v>8</v>
      </c>
      <c r="AE8" s="53">
        <v>15</v>
      </c>
      <c r="AF8" s="11">
        <f t="shared" si="8"/>
        <v>10368000</v>
      </c>
      <c r="AG8" s="10">
        <v>8</v>
      </c>
      <c r="AH8" s="53">
        <v>15</v>
      </c>
      <c r="AI8" s="11">
        <f t="shared" si="9"/>
        <v>10368000</v>
      </c>
      <c r="AJ8" s="10">
        <v>0</v>
      </c>
      <c r="AK8" s="53">
        <v>0</v>
      </c>
      <c r="AL8" s="59">
        <f t="shared" si="10"/>
        <v>0</v>
      </c>
      <c r="AM8" s="10">
        <v>0</v>
      </c>
      <c r="AN8" s="53" t="s">
        <v>92</v>
      </c>
      <c r="AO8" s="11">
        <f t="shared" si="11"/>
        <v>0</v>
      </c>
      <c r="AP8" s="11">
        <f t="shared" si="12"/>
        <v>20736000</v>
      </c>
      <c r="AQ8" s="63"/>
      <c r="AR8" s="17"/>
    </row>
    <row r="9" spans="1:46" ht="36" x14ac:dyDescent="0.25">
      <c r="A9" s="9">
        <v>4</v>
      </c>
      <c r="B9" s="66" t="s">
        <v>61</v>
      </c>
      <c r="C9" s="66" t="s">
        <v>55</v>
      </c>
      <c r="D9" s="66" t="s">
        <v>0</v>
      </c>
      <c r="E9" s="66" t="s">
        <v>1</v>
      </c>
      <c r="F9" s="10">
        <v>0</v>
      </c>
      <c r="G9" s="53" t="s">
        <v>92</v>
      </c>
      <c r="H9" s="11">
        <f t="shared" si="0"/>
        <v>0</v>
      </c>
      <c r="I9" s="10">
        <v>0</v>
      </c>
      <c r="J9" s="53" t="s">
        <v>92</v>
      </c>
      <c r="K9" s="11">
        <f t="shared" si="1"/>
        <v>0</v>
      </c>
      <c r="L9" s="10">
        <v>0</v>
      </c>
      <c r="M9" s="53">
        <v>0</v>
      </c>
      <c r="N9" s="11">
        <f t="shared" si="2"/>
        <v>0</v>
      </c>
      <c r="O9" s="10">
        <v>0</v>
      </c>
      <c r="P9" s="53">
        <v>0</v>
      </c>
      <c r="Q9" s="11">
        <f t="shared" si="3"/>
        <v>0</v>
      </c>
      <c r="R9" s="10">
        <v>0</v>
      </c>
      <c r="S9" s="53">
        <v>0</v>
      </c>
      <c r="T9" s="11">
        <f t="shared" si="4"/>
        <v>0</v>
      </c>
      <c r="U9" s="10">
        <v>0</v>
      </c>
      <c r="V9" s="53">
        <v>0</v>
      </c>
      <c r="W9" s="11">
        <f t="shared" si="5"/>
        <v>0</v>
      </c>
      <c r="X9" s="10">
        <v>0</v>
      </c>
      <c r="Y9" s="53">
        <v>0</v>
      </c>
      <c r="Z9" s="11">
        <f t="shared" si="6"/>
        <v>0</v>
      </c>
      <c r="AA9" s="10">
        <v>0</v>
      </c>
      <c r="AB9" s="53">
        <v>0</v>
      </c>
      <c r="AC9" s="11">
        <f t="shared" si="7"/>
        <v>0</v>
      </c>
      <c r="AD9" s="10">
        <v>7</v>
      </c>
      <c r="AE9" s="53">
        <v>15</v>
      </c>
      <c r="AF9" s="11">
        <f t="shared" si="8"/>
        <v>9072000</v>
      </c>
      <c r="AG9" s="10">
        <v>7</v>
      </c>
      <c r="AH9" s="53">
        <v>15</v>
      </c>
      <c r="AI9" s="11">
        <f t="shared" si="9"/>
        <v>9072000</v>
      </c>
      <c r="AJ9" s="10">
        <v>0</v>
      </c>
      <c r="AK9" s="53">
        <v>0</v>
      </c>
      <c r="AL9" s="59">
        <f t="shared" si="10"/>
        <v>0</v>
      </c>
      <c r="AM9" s="10">
        <v>0</v>
      </c>
      <c r="AN9" s="53" t="s">
        <v>92</v>
      </c>
      <c r="AO9" s="11">
        <f t="shared" si="11"/>
        <v>0</v>
      </c>
      <c r="AP9" s="11">
        <f t="shared" si="12"/>
        <v>18144000</v>
      </c>
      <c r="AQ9" s="9"/>
    </row>
    <row r="10" spans="1:46" ht="36" x14ac:dyDescent="0.25">
      <c r="A10" s="9">
        <v>5</v>
      </c>
      <c r="B10" s="66" t="s">
        <v>62</v>
      </c>
      <c r="C10" s="66" t="s">
        <v>58</v>
      </c>
      <c r="D10" s="66" t="s">
        <v>0</v>
      </c>
      <c r="E10" s="66" t="s">
        <v>1</v>
      </c>
      <c r="F10" s="10">
        <v>0</v>
      </c>
      <c r="G10" s="53" t="s">
        <v>92</v>
      </c>
      <c r="H10" s="11">
        <f t="shared" si="0"/>
        <v>0</v>
      </c>
      <c r="I10" s="10">
        <v>0</v>
      </c>
      <c r="J10" s="53" t="s">
        <v>92</v>
      </c>
      <c r="K10" s="11">
        <f t="shared" si="1"/>
        <v>0</v>
      </c>
      <c r="L10" s="10">
        <v>0</v>
      </c>
      <c r="M10" s="53">
        <v>0</v>
      </c>
      <c r="N10" s="11">
        <f t="shared" si="2"/>
        <v>0</v>
      </c>
      <c r="O10" s="10">
        <v>0</v>
      </c>
      <c r="P10" s="53">
        <v>0</v>
      </c>
      <c r="Q10" s="11">
        <f t="shared" si="3"/>
        <v>0</v>
      </c>
      <c r="R10" s="10">
        <v>0</v>
      </c>
      <c r="S10" s="53">
        <v>0</v>
      </c>
      <c r="T10" s="11">
        <f t="shared" si="4"/>
        <v>0</v>
      </c>
      <c r="U10" s="10">
        <v>0</v>
      </c>
      <c r="V10" s="53">
        <v>0</v>
      </c>
      <c r="W10" s="11">
        <f t="shared" si="5"/>
        <v>0</v>
      </c>
      <c r="X10" s="10">
        <v>0</v>
      </c>
      <c r="Y10" s="53">
        <v>0</v>
      </c>
      <c r="Z10" s="11">
        <f t="shared" si="6"/>
        <v>0</v>
      </c>
      <c r="AA10" s="10">
        <v>0</v>
      </c>
      <c r="AB10" s="53">
        <v>0</v>
      </c>
      <c r="AC10" s="11">
        <f t="shared" si="7"/>
        <v>0</v>
      </c>
      <c r="AD10" s="10">
        <v>4</v>
      </c>
      <c r="AE10" s="53">
        <v>15</v>
      </c>
      <c r="AF10" s="11">
        <f t="shared" si="8"/>
        <v>5184000</v>
      </c>
      <c r="AG10" s="10">
        <v>4</v>
      </c>
      <c r="AH10" s="53">
        <v>15</v>
      </c>
      <c r="AI10" s="11">
        <f t="shared" si="9"/>
        <v>5184000</v>
      </c>
      <c r="AJ10" s="10">
        <v>0</v>
      </c>
      <c r="AK10" s="53">
        <v>0</v>
      </c>
      <c r="AL10" s="59">
        <f t="shared" si="10"/>
        <v>0</v>
      </c>
      <c r="AM10" s="10">
        <v>0</v>
      </c>
      <c r="AN10" s="53" t="s">
        <v>92</v>
      </c>
      <c r="AO10" s="11">
        <f t="shared" si="11"/>
        <v>0</v>
      </c>
      <c r="AP10" s="11">
        <f t="shared" si="12"/>
        <v>10368000</v>
      </c>
      <c r="AQ10" s="9"/>
    </row>
    <row r="11" spans="1:46" s="18" customFormat="1" ht="107.25" customHeight="1" x14ac:dyDescent="0.25">
      <c r="A11" s="13">
        <v>6</v>
      </c>
      <c r="B11" s="67" t="s">
        <v>57</v>
      </c>
      <c r="C11" s="67" t="s">
        <v>52</v>
      </c>
      <c r="D11" s="67" t="s">
        <v>24</v>
      </c>
      <c r="E11" s="67" t="s">
        <v>24</v>
      </c>
      <c r="F11" s="14">
        <v>10</v>
      </c>
      <c r="G11" s="54">
        <v>13</v>
      </c>
      <c r="H11" s="11">
        <f t="shared" si="0"/>
        <v>11232000</v>
      </c>
      <c r="I11" s="14">
        <v>10</v>
      </c>
      <c r="J11" s="54">
        <v>31</v>
      </c>
      <c r="K11" s="11">
        <f t="shared" si="1"/>
        <v>26784000</v>
      </c>
      <c r="L11" s="14">
        <v>10</v>
      </c>
      <c r="M11" s="54">
        <v>30</v>
      </c>
      <c r="N11" s="11">
        <f t="shared" si="2"/>
        <v>25920000</v>
      </c>
      <c r="O11" s="14">
        <v>8</v>
      </c>
      <c r="P11" s="54">
        <v>31</v>
      </c>
      <c r="Q11" s="11">
        <f t="shared" si="3"/>
        <v>21427200</v>
      </c>
      <c r="R11" s="14">
        <v>8</v>
      </c>
      <c r="S11" s="53">
        <v>30</v>
      </c>
      <c r="T11" s="11">
        <f t="shared" si="4"/>
        <v>20736000</v>
      </c>
      <c r="U11" s="14">
        <v>5</v>
      </c>
      <c r="V11" s="54">
        <v>31</v>
      </c>
      <c r="W11" s="11">
        <f t="shared" si="5"/>
        <v>13392000</v>
      </c>
      <c r="X11" s="14">
        <v>5</v>
      </c>
      <c r="Y11" s="54">
        <v>31</v>
      </c>
      <c r="Z11" s="11">
        <f t="shared" si="6"/>
        <v>13392000</v>
      </c>
      <c r="AA11" s="14">
        <v>6</v>
      </c>
      <c r="AB11" s="54">
        <v>30</v>
      </c>
      <c r="AC11" s="11">
        <f t="shared" si="7"/>
        <v>15552000</v>
      </c>
      <c r="AD11" s="14">
        <v>7</v>
      </c>
      <c r="AE11" s="54">
        <v>31</v>
      </c>
      <c r="AF11" s="11">
        <f t="shared" si="8"/>
        <v>18748800</v>
      </c>
      <c r="AG11" s="14">
        <v>9</v>
      </c>
      <c r="AH11" s="54">
        <v>30</v>
      </c>
      <c r="AI11" s="11">
        <f t="shared" si="9"/>
        <v>23328000</v>
      </c>
      <c r="AJ11" s="14">
        <v>10</v>
      </c>
      <c r="AK11" s="54">
        <v>31</v>
      </c>
      <c r="AL11" s="59">
        <f t="shared" si="10"/>
        <v>26784000</v>
      </c>
      <c r="AM11" s="14">
        <v>10</v>
      </c>
      <c r="AN11" s="54">
        <v>31</v>
      </c>
      <c r="AO11" s="11">
        <f t="shared" si="11"/>
        <v>26784000</v>
      </c>
      <c r="AP11" s="11">
        <f t="shared" si="12"/>
        <v>244080000</v>
      </c>
      <c r="AQ11" s="14" t="s">
        <v>109</v>
      </c>
      <c r="AR11" s="19"/>
    </row>
    <row r="12" spans="1:46" s="18" customFormat="1" ht="99" customHeight="1" x14ac:dyDescent="0.25">
      <c r="A12" s="13">
        <v>7</v>
      </c>
      <c r="B12" s="67" t="s">
        <v>57</v>
      </c>
      <c r="C12" s="67" t="s">
        <v>16</v>
      </c>
      <c r="D12" s="67" t="s">
        <v>24</v>
      </c>
      <c r="E12" s="67" t="s">
        <v>24</v>
      </c>
      <c r="F12" s="14">
        <v>7</v>
      </c>
      <c r="G12" s="54">
        <v>13</v>
      </c>
      <c r="H12" s="11">
        <f t="shared" si="0"/>
        <v>7862400</v>
      </c>
      <c r="I12" s="14">
        <v>7</v>
      </c>
      <c r="J12" s="54">
        <v>31</v>
      </c>
      <c r="K12" s="11">
        <f t="shared" si="1"/>
        <v>18748800</v>
      </c>
      <c r="L12" s="14">
        <v>6</v>
      </c>
      <c r="M12" s="54">
        <v>30</v>
      </c>
      <c r="N12" s="11">
        <f t="shared" si="2"/>
        <v>15552000</v>
      </c>
      <c r="O12" s="14">
        <v>4</v>
      </c>
      <c r="P12" s="54">
        <v>31</v>
      </c>
      <c r="Q12" s="11">
        <f t="shared" si="3"/>
        <v>10713600</v>
      </c>
      <c r="R12" s="14">
        <v>0</v>
      </c>
      <c r="S12" s="54">
        <v>30</v>
      </c>
      <c r="T12" s="11">
        <f t="shared" si="4"/>
        <v>0</v>
      </c>
      <c r="U12" s="14">
        <v>0</v>
      </c>
      <c r="V12" s="54">
        <v>0</v>
      </c>
      <c r="W12" s="11">
        <f t="shared" si="5"/>
        <v>0</v>
      </c>
      <c r="X12" s="14">
        <v>0</v>
      </c>
      <c r="Y12" s="54">
        <v>0</v>
      </c>
      <c r="Z12" s="11">
        <f t="shared" si="6"/>
        <v>0</v>
      </c>
      <c r="AA12" s="14">
        <v>4</v>
      </c>
      <c r="AB12" s="54">
        <v>30</v>
      </c>
      <c r="AC12" s="11">
        <f t="shared" si="7"/>
        <v>10368000</v>
      </c>
      <c r="AD12" s="14">
        <v>6</v>
      </c>
      <c r="AE12" s="54">
        <v>31</v>
      </c>
      <c r="AF12" s="11">
        <f t="shared" si="8"/>
        <v>16070400</v>
      </c>
      <c r="AG12" s="14">
        <v>7</v>
      </c>
      <c r="AH12" s="54">
        <v>30</v>
      </c>
      <c r="AI12" s="11">
        <f t="shared" si="9"/>
        <v>18144000</v>
      </c>
      <c r="AJ12" s="14">
        <v>7.5</v>
      </c>
      <c r="AK12" s="54">
        <v>31</v>
      </c>
      <c r="AL12" s="59">
        <f t="shared" si="10"/>
        <v>20088000</v>
      </c>
      <c r="AM12" s="14">
        <v>7.5</v>
      </c>
      <c r="AN12" s="54">
        <v>31</v>
      </c>
      <c r="AO12" s="11">
        <f t="shared" si="11"/>
        <v>20088000</v>
      </c>
      <c r="AP12" s="11">
        <f t="shared" si="12"/>
        <v>137635200</v>
      </c>
      <c r="AQ12" s="14" t="s">
        <v>109</v>
      </c>
    </row>
    <row r="13" spans="1:46" ht="42" customHeight="1" x14ac:dyDescent="0.25">
      <c r="A13" s="9">
        <v>8</v>
      </c>
      <c r="B13" s="66" t="s">
        <v>63</v>
      </c>
      <c r="C13" s="67" t="s">
        <v>17</v>
      </c>
      <c r="D13" s="67" t="s">
        <v>25</v>
      </c>
      <c r="E13" s="67" t="s">
        <v>25</v>
      </c>
      <c r="F13" s="14">
        <v>5.5</v>
      </c>
      <c r="G13" s="54">
        <v>8</v>
      </c>
      <c r="H13" s="11">
        <f t="shared" si="0"/>
        <v>3801600</v>
      </c>
      <c r="I13" s="14">
        <v>6.5</v>
      </c>
      <c r="J13" s="54">
        <v>31</v>
      </c>
      <c r="K13" s="11">
        <f t="shared" si="1"/>
        <v>17409600</v>
      </c>
      <c r="L13" s="14">
        <v>8.5</v>
      </c>
      <c r="M13" s="54">
        <v>30</v>
      </c>
      <c r="N13" s="11">
        <f t="shared" si="2"/>
        <v>22032000</v>
      </c>
      <c r="O13" s="14">
        <v>9</v>
      </c>
      <c r="P13" s="54">
        <v>31</v>
      </c>
      <c r="Q13" s="11">
        <f t="shared" si="3"/>
        <v>24105600</v>
      </c>
      <c r="R13" s="14">
        <v>5</v>
      </c>
      <c r="S13" s="53">
        <v>30</v>
      </c>
      <c r="T13" s="11">
        <f t="shared" si="4"/>
        <v>12960000</v>
      </c>
      <c r="U13" s="14">
        <v>4</v>
      </c>
      <c r="V13" s="54">
        <v>31</v>
      </c>
      <c r="W13" s="11">
        <f t="shared" si="5"/>
        <v>10713600</v>
      </c>
      <c r="X13" s="14">
        <v>0</v>
      </c>
      <c r="Y13" s="54">
        <v>0</v>
      </c>
      <c r="Z13" s="11">
        <f t="shared" si="6"/>
        <v>0</v>
      </c>
      <c r="AA13" s="14">
        <v>8</v>
      </c>
      <c r="AB13" s="54">
        <v>30</v>
      </c>
      <c r="AC13" s="11">
        <f t="shared" si="7"/>
        <v>20736000</v>
      </c>
      <c r="AD13" s="14">
        <v>6.5</v>
      </c>
      <c r="AE13" s="54">
        <v>31</v>
      </c>
      <c r="AF13" s="11">
        <f t="shared" si="8"/>
        <v>17409600</v>
      </c>
      <c r="AG13" s="14">
        <v>6.5</v>
      </c>
      <c r="AH13" s="54">
        <v>30</v>
      </c>
      <c r="AI13" s="11">
        <f t="shared" si="9"/>
        <v>16848000</v>
      </c>
      <c r="AJ13" s="14">
        <v>5</v>
      </c>
      <c r="AK13" s="54">
        <v>31</v>
      </c>
      <c r="AL13" s="59">
        <f t="shared" si="10"/>
        <v>13392000</v>
      </c>
      <c r="AM13" s="14">
        <v>4</v>
      </c>
      <c r="AN13" s="54">
        <v>31</v>
      </c>
      <c r="AO13" s="11">
        <f t="shared" si="11"/>
        <v>10713600</v>
      </c>
      <c r="AP13" s="11">
        <f t="shared" si="12"/>
        <v>170121600</v>
      </c>
      <c r="AQ13" s="13" t="s">
        <v>103</v>
      </c>
      <c r="AR13" s="17"/>
      <c r="AT13" s="17"/>
    </row>
    <row r="14" spans="1:46" s="16" customFormat="1" ht="38.25" customHeight="1" x14ac:dyDescent="0.25">
      <c r="A14" s="13">
        <v>9</v>
      </c>
      <c r="B14" s="67" t="s">
        <v>64</v>
      </c>
      <c r="C14" s="67" t="s">
        <v>18</v>
      </c>
      <c r="D14" s="67" t="s">
        <v>25</v>
      </c>
      <c r="E14" s="67" t="s">
        <v>30</v>
      </c>
      <c r="F14" s="14">
        <v>1.5</v>
      </c>
      <c r="G14" s="54">
        <v>28</v>
      </c>
      <c r="H14" s="11">
        <f t="shared" si="0"/>
        <v>3628800</v>
      </c>
      <c r="I14" s="14">
        <v>3.5</v>
      </c>
      <c r="J14" s="54">
        <v>31</v>
      </c>
      <c r="K14" s="11">
        <f t="shared" si="1"/>
        <v>9374400</v>
      </c>
      <c r="L14" s="14">
        <v>4.5</v>
      </c>
      <c r="M14" s="54" t="s">
        <v>91</v>
      </c>
      <c r="N14" s="11">
        <f t="shared" si="2"/>
        <v>11664000</v>
      </c>
      <c r="O14" s="14">
        <v>4.5</v>
      </c>
      <c r="P14" s="54">
        <v>31</v>
      </c>
      <c r="Q14" s="11">
        <f t="shared" si="3"/>
        <v>12052800</v>
      </c>
      <c r="R14" s="14">
        <v>3.5</v>
      </c>
      <c r="S14" s="53">
        <v>30</v>
      </c>
      <c r="T14" s="11">
        <f t="shared" si="4"/>
        <v>9072000</v>
      </c>
      <c r="U14" s="14">
        <v>0</v>
      </c>
      <c r="V14" s="54">
        <v>0</v>
      </c>
      <c r="W14" s="11">
        <f t="shared" si="5"/>
        <v>0</v>
      </c>
      <c r="X14" s="14">
        <v>0</v>
      </c>
      <c r="Y14" s="54">
        <v>0</v>
      </c>
      <c r="Z14" s="11">
        <f t="shared" si="6"/>
        <v>0</v>
      </c>
      <c r="AA14" s="14">
        <v>3</v>
      </c>
      <c r="AB14" s="54">
        <v>30</v>
      </c>
      <c r="AC14" s="11">
        <f t="shared" si="7"/>
        <v>7776000</v>
      </c>
      <c r="AD14" s="14">
        <v>3.5</v>
      </c>
      <c r="AE14" s="54">
        <v>31</v>
      </c>
      <c r="AF14" s="11">
        <f t="shared" si="8"/>
        <v>9374400</v>
      </c>
      <c r="AG14" s="14">
        <v>3</v>
      </c>
      <c r="AH14" s="54">
        <v>30</v>
      </c>
      <c r="AI14" s="11">
        <f t="shared" si="9"/>
        <v>7776000</v>
      </c>
      <c r="AJ14" s="14">
        <v>2</v>
      </c>
      <c r="AK14" s="54">
        <v>31</v>
      </c>
      <c r="AL14" s="59">
        <f t="shared" si="10"/>
        <v>5356800</v>
      </c>
      <c r="AM14" s="14">
        <v>1.5</v>
      </c>
      <c r="AN14" s="54">
        <v>31</v>
      </c>
      <c r="AO14" s="11">
        <f t="shared" si="11"/>
        <v>4017600</v>
      </c>
      <c r="AP14" s="11">
        <f t="shared" si="12"/>
        <v>80092800</v>
      </c>
      <c r="AQ14" s="13"/>
      <c r="AR14" s="20"/>
    </row>
    <row r="15" spans="1:46" ht="72" x14ac:dyDescent="0.25">
      <c r="A15" s="9">
        <v>10</v>
      </c>
      <c r="B15" s="66" t="s">
        <v>67</v>
      </c>
      <c r="C15" s="66" t="s">
        <v>19</v>
      </c>
      <c r="D15" s="66" t="s">
        <v>26</v>
      </c>
      <c r="E15" s="66" t="s">
        <v>8</v>
      </c>
      <c r="F15" s="14">
        <v>0.4</v>
      </c>
      <c r="G15" s="54">
        <v>28</v>
      </c>
      <c r="H15" s="11">
        <f t="shared" si="0"/>
        <v>967680.00000000012</v>
      </c>
      <c r="I15" s="14">
        <v>0.5</v>
      </c>
      <c r="J15" s="54">
        <v>20</v>
      </c>
      <c r="K15" s="11">
        <f t="shared" si="1"/>
        <v>864000</v>
      </c>
      <c r="L15" s="14">
        <v>0.5</v>
      </c>
      <c r="M15" s="54">
        <v>15</v>
      </c>
      <c r="N15" s="11">
        <f t="shared" si="2"/>
        <v>648000</v>
      </c>
      <c r="O15" s="14">
        <v>0.5</v>
      </c>
      <c r="P15" s="54">
        <v>20</v>
      </c>
      <c r="Q15" s="11">
        <f t="shared" si="3"/>
        <v>864000</v>
      </c>
      <c r="R15" s="14">
        <v>0</v>
      </c>
      <c r="S15" s="54">
        <v>0</v>
      </c>
      <c r="T15" s="11">
        <f t="shared" si="4"/>
        <v>0</v>
      </c>
      <c r="U15" s="14">
        <v>0</v>
      </c>
      <c r="V15" s="54">
        <v>0</v>
      </c>
      <c r="W15" s="11">
        <f t="shared" si="5"/>
        <v>0</v>
      </c>
      <c r="X15" s="14">
        <v>0</v>
      </c>
      <c r="Y15" s="54">
        <v>0</v>
      </c>
      <c r="Z15" s="11">
        <f t="shared" si="6"/>
        <v>0</v>
      </c>
      <c r="AA15" s="14">
        <v>0.5</v>
      </c>
      <c r="AB15" s="54">
        <v>20</v>
      </c>
      <c r="AC15" s="11">
        <f t="shared" si="7"/>
        <v>864000</v>
      </c>
      <c r="AD15" s="14">
        <v>0.5</v>
      </c>
      <c r="AE15" s="54">
        <v>31</v>
      </c>
      <c r="AF15" s="11">
        <f t="shared" si="8"/>
        <v>1339200</v>
      </c>
      <c r="AG15" s="14">
        <v>0.5</v>
      </c>
      <c r="AH15" s="54">
        <v>30</v>
      </c>
      <c r="AI15" s="11">
        <f t="shared" si="9"/>
        <v>1296000</v>
      </c>
      <c r="AJ15" s="14">
        <v>0.4</v>
      </c>
      <c r="AK15" s="54">
        <v>31</v>
      </c>
      <c r="AL15" s="59">
        <f t="shared" si="10"/>
        <v>1071360</v>
      </c>
      <c r="AM15" s="14">
        <v>0.4</v>
      </c>
      <c r="AN15" s="54">
        <v>31</v>
      </c>
      <c r="AO15" s="11">
        <f t="shared" si="11"/>
        <v>1071360</v>
      </c>
      <c r="AP15" s="11">
        <f t="shared" si="12"/>
        <v>8985600</v>
      </c>
      <c r="AQ15" s="63" t="s">
        <v>107</v>
      </c>
      <c r="AR15" s="17"/>
    </row>
    <row r="16" spans="1:46" ht="72" x14ac:dyDescent="0.25">
      <c r="A16" s="9">
        <v>11</v>
      </c>
      <c r="B16" s="67" t="s">
        <v>57</v>
      </c>
      <c r="C16" s="66" t="s">
        <v>20</v>
      </c>
      <c r="D16" s="66" t="s">
        <v>26</v>
      </c>
      <c r="E16" s="66" t="s">
        <v>8</v>
      </c>
      <c r="F16" s="14">
        <v>0.7</v>
      </c>
      <c r="G16" s="54">
        <v>28</v>
      </c>
      <c r="H16" s="11">
        <f t="shared" si="0"/>
        <v>1693439.9999999998</v>
      </c>
      <c r="I16" s="14">
        <v>0.8</v>
      </c>
      <c r="J16" s="54">
        <v>20</v>
      </c>
      <c r="K16" s="11">
        <f t="shared" si="1"/>
        <v>1382400</v>
      </c>
      <c r="L16" s="14">
        <v>0.8</v>
      </c>
      <c r="M16" s="54">
        <v>15</v>
      </c>
      <c r="N16" s="11">
        <f t="shared" si="2"/>
        <v>1036800</v>
      </c>
      <c r="O16" s="14">
        <v>0.8</v>
      </c>
      <c r="P16" s="54">
        <v>20</v>
      </c>
      <c r="Q16" s="11">
        <f t="shared" si="3"/>
        <v>1382400</v>
      </c>
      <c r="R16" s="14">
        <v>0</v>
      </c>
      <c r="S16" s="54">
        <v>0</v>
      </c>
      <c r="T16" s="11">
        <f t="shared" si="4"/>
        <v>0</v>
      </c>
      <c r="U16" s="14">
        <v>0</v>
      </c>
      <c r="V16" s="54">
        <v>0</v>
      </c>
      <c r="W16" s="11">
        <f t="shared" si="5"/>
        <v>0</v>
      </c>
      <c r="X16" s="14">
        <v>0</v>
      </c>
      <c r="Y16" s="54">
        <v>0</v>
      </c>
      <c r="Z16" s="11">
        <f t="shared" si="6"/>
        <v>0</v>
      </c>
      <c r="AA16" s="14">
        <v>0.8</v>
      </c>
      <c r="AB16" s="54">
        <v>20</v>
      </c>
      <c r="AC16" s="11">
        <f t="shared" si="7"/>
        <v>1382400</v>
      </c>
      <c r="AD16" s="14">
        <v>0.8</v>
      </c>
      <c r="AE16" s="54">
        <v>31</v>
      </c>
      <c r="AF16" s="11">
        <f t="shared" si="8"/>
        <v>2142720</v>
      </c>
      <c r="AG16" s="14">
        <v>0.8</v>
      </c>
      <c r="AH16" s="54">
        <v>30</v>
      </c>
      <c r="AI16" s="11">
        <f t="shared" si="9"/>
        <v>2073600</v>
      </c>
      <c r="AJ16" s="14">
        <v>0.5</v>
      </c>
      <c r="AK16" s="54">
        <v>31</v>
      </c>
      <c r="AL16" s="59">
        <f t="shared" si="10"/>
        <v>1339200</v>
      </c>
      <c r="AM16" s="14">
        <v>0.6</v>
      </c>
      <c r="AN16" s="54">
        <v>31</v>
      </c>
      <c r="AO16" s="11">
        <f t="shared" si="11"/>
        <v>1607039.9999999998</v>
      </c>
      <c r="AP16" s="11">
        <f t="shared" si="12"/>
        <v>14040000</v>
      </c>
      <c r="AQ16" s="63" t="s">
        <v>107</v>
      </c>
      <c r="AR16" s="17"/>
    </row>
    <row r="17" spans="1:44" s="16" customFormat="1" ht="42.75" customHeight="1" x14ac:dyDescent="0.25">
      <c r="A17" s="13">
        <v>12</v>
      </c>
      <c r="B17" s="67" t="s">
        <v>68</v>
      </c>
      <c r="C17" s="67" t="s">
        <v>69</v>
      </c>
      <c r="D17" s="67" t="s">
        <v>5</v>
      </c>
      <c r="E17" s="67" t="s">
        <v>4</v>
      </c>
      <c r="F17" s="14">
        <v>1.3</v>
      </c>
      <c r="G17" s="54">
        <v>28</v>
      </c>
      <c r="H17" s="11">
        <f t="shared" si="0"/>
        <v>3144960</v>
      </c>
      <c r="I17" s="14">
        <v>1.3</v>
      </c>
      <c r="J17" s="54">
        <v>31</v>
      </c>
      <c r="K17" s="11">
        <f t="shared" si="1"/>
        <v>3481920.0000000005</v>
      </c>
      <c r="L17" s="14">
        <v>1.3</v>
      </c>
      <c r="M17" s="54">
        <v>30</v>
      </c>
      <c r="N17" s="11">
        <f t="shared" si="2"/>
        <v>3369600</v>
      </c>
      <c r="O17" s="14">
        <v>0</v>
      </c>
      <c r="P17" s="54">
        <v>0</v>
      </c>
      <c r="Q17" s="11">
        <f t="shared" si="3"/>
        <v>0</v>
      </c>
      <c r="R17" s="14">
        <v>0</v>
      </c>
      <c r="S17" s="54">
        <v>0</v>
      </c>
      <c r="T17" s="11">
        <f t="shared" si="4"/>
        <v>0</v>
      </c>
      <c r="U17" s="14">
        <v>0</v>
      </c>
      <c r="V17" s="54">
        <v>0</v>
      </c>
      <c r="W17" s="11">
        <f t="shared" si="5"/>
        <v>0</v>
      </c>
      <c r="X17" s="14">
        <v>0</v>
      </c>
      <c r="Y17" s="54">
        <v>0</v>
      </c>
      <c r="Z17" s="11">
        <f t="shared" si="6"/>
        <v>0</v>
      </c>
      <c r="AA17" s="14">
        <v>0</v>
      </c>
      <c r="AB17" s="54">
        <v>0</v>
      </c>
      <c r="AC17" s="11">
        <f t="shared" si="7"/>
        <v>0</v>
      </c>
      <c r="AD17" s="14">
        <v>1.2</v>
      </c>
      <c r="AE17" s="54">
        <v>15</v>
      </c>
      <c r="AF17" s="11">
        <f t="shared" si="8"/>
        <v>1555200</v>
      </c>
      <c r="AG17" s="14">
        <v>1.2</v>
      </c>
      <c r="AH17" s="54">
        <v>30</v>
      </c>
      <c r="AI17" s="11">
        <f t="shared" si="9"/>
        <v>3110400</v>
      </c>
      <c r="AJ17" s="14">
        <v>1.2</v>
      </c>
      <c r="AK17" s="54">
        <v>31</v>
      </c>
      <c r="AL17" s="59">
        <f t="shared" si="10"/>
        <v>3214079.9999999995</v>
      </c>
      <c r="AM17" s="14">
        <v>1.3</v>
      </c>
      <c r="AN17" s="54">
        <v>31</v>
      </c>
      <c r="AO17" s="11">
        <f t="shared" si="11"/>
        <v>3481920.0000000005</v>
      </c>
      <c r="AP17" s="11">
        <f t="shared" si="12"/>
        <v>21358080</v>
      </c>
      <c r="AQ17" s="13"/>
      <c r="AR17" s="17"/>
    </row>
    <row r="18" spans="1:44" ht="55.5" customHeight="1" x14ac:dyDescent="0.25">
      <c r="A18" s="9">
        <v>13</v>
      </c>
      <c r="B18" s="66" t="s">
        <v>70</v>
      </c>
      <c r="C18" s="66" t="s">
        <v>21</v>
      </c>
      <c r="D18" s="66" t="s">
        <v>5</v>
      </c>
      <c r="E18" s="66" t="s">
        <v>3</v>
      </c>
      <c r="F18" s="14">
        <v>1.9</v>
      </c>
      <c r="G18" s="54">
        <v>28</v>
      </c>
      <c r="H18" s="11">
        <f t="shared" si="0"/>
        <v>4596480</v>
      </c>
      <c r="I18" s="14">
        <v>2.2000000000000002</v>
      </c>
      <c r="J18" s="54">
        <v>31</v>
      </c>
      <c r="K18" s="11">
        <f t="shared" si="1"/>
        <v>5892480</v>
      </c>
      <c r="L18" s="14">
        <v>2.4</v>
      </c>
      <c r="M18" s="54">
        <v>20</v>
      </c>
      <c r="N18" s="11">
        <f t="shared" si="2"/>
        <v>4147200</v>
      </c>
      <c r="O18" s="14">
        <v>0</v>
      </c>
      <c r="P18" s="54">
        <v>0</v>
      </c>
      <c r="Q18" s="11">
        <f t="shared" si="3"/>
        <v>0</v>
      </c>
      <c r="R18" s="14">
        <v>0</v>
      </c>
      <c r="S18" s="53">
        <v>0</v>
      </c>
      <c r="T18" s="11">
        <f t="shared" si="4"/>
        <v>0</v>
      </c>
      <c r="U18" s="14">
        <v>0</v>
      </c>
      <c r="V18" s="54">
        <v>0</v>
      </c>
      <c r="W18" s="11">
        <f t="shared" si="5"/>
        <v>0</v>
      </c>
      <c r="X18" s="14">
        <v>0</v>
      </c>
      <c r="Y18" s="54">
        <v>0</v>
      </c>
      <c r="Z18" s="11">
        <f t="shared" si="6"/>
        <v>0</v>
      </c>
      <c r="AA18" s="14">
        <v>0</v>
      </c>
      <c r="AB18" s="54">
        <v>0</v>
      </c>
      <c r="AC18" s="11">
        <f t="shared" si="7"/>
        <v>0</v>
      </c>
      <c r="AD18" s="14">
        <v>1.9</v>
      </c>
      <c r="AE18" s="54">
        <v>25</v>
      </c>
      <c r="AF18" s="11">
        <f t="shared" si="8"/>
        <v>4104000</v>
      </c>
      <c r="AG18" s="14">
        <v>0</v>
      </c>
      <c r="AH18" s="54">
        <v>0</v>
      </c>
      <c r="AI18" s="11">
        <f t="shared" si="9"/>
        <v>0</v>
      </c>
      <c r="AJ18" s="14">
        <v>0</v>
      </c>
      <c r="AK18" s="54">
        <v>0</v>
      </c>
      <c r="AL18" s="59">
        <f t="shared" si="10"/>
        <v>0</v>
      </c>
      <c r="AM18" s="14">
        <v>2</v>
      </c>
      <c r="AN18" s="54">
        <v>31</v>
      </c>
      <c r="AO18" s="11">
        <f t="shared" si="11"/>
        <v>5356800</v>
      </c>
      <c r="AP18" s="11">
        <f t="shared" si="12"/>
        <v>24096960</v>
      </c>
      <c r="AQ18" s="13" t="s">
        <v>104</v>
      </c>
      <c r="AR18" s="17"/>
    </row>
    <row r="19" spans="1:44" s="16" customFormat="1" ht="67.5" customHeight="1" x14ac:dyDescent="0.25">
      <c r="A19" s="13">
        <v>14</v>
      </c>
      <c r="B19" s="67" t="s">
        <v>71</v>
      </c>
      <c r="C19" s="67" t="s">
        <v>72</v>
      </c>
      <c r="D19" s="67" t="s">
        <v>5</v>
      </c>
      <c r="E19" s="67" t="s">
        <v>2</v>
      </c>
      <c r="F19" s="14">
        <v>1.2</v>
      </c>
      <c r="G19" s="54">
        <v>28</v>
      </c>
      <c r="H19" s="11">
        <f t="shared" si="0"/>
        <v>2903040</v>
      </c>
      <c r="I19" s="14">
        <v>1.2</v>
      </c>
      <c r="J19" s="54">
        <v>21</v>
      </c>
      <c r="K19" s="11">
        <f t="shared" si="1"/>
        <v>2177280</v>
      </c>
      <c r="L19" s="14">
        <v>1.2</v>
      </c>
      <c r="M19" s="54">
        <v>30</v>
      </c>
      <c r="N19" s="11">
        <f t="shared" si="2"/>
        <v>3110400</v>
      </c>
      <c r="O19" s="14">
        <v>0</v>
      </c>
      <c r="P19" s="54">
        <v>0</v>
      </c>
      <c r="Q19" s="11">
        <f t="shared" si="3"/>
        <v>0</v>
      </c>
      <c r="R19" s="14">
        <v>0</v>
      </c>
      <c r="S19" s="54">
        <v>0</v>
      </c>
      <c r="T19" s="11">
        <f t="shared" si="4"/>
        <v>0</v>
      </c>
      <c r="U19" s="14">
        <v>0</v>
      </c>
      <c r="V19" s="54">
        <v>0</v>
      </c>
      <c r="W19" s="11">
        <f t="shared" si="5"/>
        <v>0</v>
      </c>
      <c r="X19" s="14">
        <v>0</v>
      </c>
      <c r="Y19" s="54">
        <v>0</v>
      </c>
      <c r="Z19" s="11">
        <f t="shared" si="6"/>
        <v>0</v>
      </c>
      <c r="AA19" s="14">
        <v>0</v>
      </c>
      <c r="AB19" s="54">
        <v>0</v>
      </c>
      <c r="AC19" s="11">
        <f t="shared" si="7"/>
        <v>0</v>
      </c>
      <c r="AD19" s="14">
        <v>1.9</v>
      </c>
      <c r="AE19" s="54">
        <v>15</v>
      </c>
      <c r="AF19" s="11">
        <f t="shared" si="8"/>
        <v>2462400</v>
      </c>
      <c r="AG19" s="14">
        <v>1.9</v>
      </c>
      <c r="AH19" s="54">
        <v>30</v>
      </c>
      <c r="AI19" s="11">
        <f t="shared" si="9"/>
        <v>4924800</v>
      </c>
      <c r="AJ19" s="14">
        <v>1.9</v>
      </c>
      <c r="AK19" s="54">
        <v>31</v>
      </c>
      <c r="AL19" s="59">
        <f t="shared" si="10"/>
        <v>5088960</v>
      </c>
      <c r="AM19" s="14">
        <v>1.2</v>
      </c>
      <c r="AN19" s="54">
        <v>31</v>
      </c>
      <c r="AO19" s="11">
        <f t="shared" si="11"/>
        <v>3214079.9999999995</v>
      </c>
      <c r="AP19" s="11">
        <f t="shared" si="12"/>
        <v>23880960</v>
      </c>
      <c r="AQ19" s="13" t="s">
        <v>105</v>
      </c>
      <c r="AR19" s="20"/>
    </row>
    <row r="20" spans="1:44" s="16" customFormat="1" ht="66.599999999999994" customHeight="1" x14ac:dyDescent="0.25">
      <c r="A20" s="13">
        <v>15</v>
      </c>
      <c r="B20" s="67" t="s">
        <v>73</v>
      </c>
      <c r="C20" s="67" t="s">
        <v>74</v>
      </c>
      <c r="D20" s="67" t="s">
        <v>7</v>
      </c>
      <c r="E20" s="67" t="s">
        <v>31</v>
      </c>
      <c r="F20" s="14">
        <v>6.5</v>
      </c>
      <c r="G20" s="54">
        <v>28</v>
      </c>
      <c r="H20" s="11">
        <f t="shared" si="0"/>
        <v>15724800</v>
      </c>
      <c r="I20" s="14">
        <v>6.5</v>
      </c>
      <c r="J20" s="54">
        <v>31</v>
      </c>
      <c r="K20" s="11">
        <f t="shared" si="1"/>
        <v>17409600</v>
      </c>
      <c r="L20" s="14">
        <v>5.5</v>
      </c>
      <c r="M20" s="54" t="s">
        <v>91</v>
      </c>
      <c r="N20" s="11">
        <f t="shared" si="2"/>
        <v>14256000</v>
      </c>
      <c r="O20" s="14">
        <v>4</v>
      </c>
      <c r="P20" s="54">
        <v>31</v>
      </c>
      <c r="Q20" s="11">
        <f t="shared" si="3"/>
        <v>10713600</v>
      </c>
      <c r="R20" s="14">
        <v>2.5</v>
      </c>
      <c r="S20" s="53">
        <v>30</v>
      </c>
      <c r="T20" s="11">
        <f t="shared" si="4"/>
        <v>6480000</v>
      </c>
      <c r="U20" s="14">
        <v>2.5</v>
      </c>
      <c r="V20" s="54">
        <v>31</v>
      </c>
      <c r="W20" s="11">
        <f t="shared" si="5"/>
        <v>6696000</v>
      </c>
      <c r="X20" s="14">
        <v>2.5</v>
      </c>
      <c r="Y20" s="54">
        <v>31</v>
      </c>
      <c r="Z20" s="11">
        <f t="shared" si="6"/>
        <v>6696000</v>
      </c>
      <c r="AA20" s="14">
        <v>4</v>
      </c>
      <c r="AB20" s="54">
        <v>30</v>
      </c>
      <c r="AC20" s="11">
        <f t="shared" si="7"/>
        <v>10368000</v>
      </c>
      <c r="AD20" s="14">
        <v>6</v>
      </c>
      <c r="AE20" s="54">
        <v>31</v>
      </c>
      <c r="AF20" s="11">
        <f t="shared" si="8"/>
        <v>16070400</v>
      </c>
      <c r="AG20" s="14">
        <v>6.5</v>
      </c>
      <c r="AH20" s="54">
        <v>30</v>
      </c>
      <c r="AI20" s="11">
        <f t="shared" si="9"/>
        <v>16848000</v>
      </c>
      <c r="AJ20" s="14">
        <v>6.8</v>
      </c>
      <c r="AK20" s="54">
        <v>31</v>
      </c>
      <c r="AL20" s="59">
        <f t="shared" si="10"/>
        <v>18213120</v>
      </c>
      <c r="AM20" s="14">
        <v>6</v>
      </c>
      <c r="AN20" s="54">
        <v>31</v>
      </c>
      <c r="AO20" s="11">
        <f t="shared" si="11"/>
        <v>16070400</v>
      </c>
      <c r="AP20" s="11">
        <f t="shared" si="12"/>
        <v>155545920</v>
      </c>
      <c r="AQ20" s="13" t="s">
        <v>93</v>
      </c>
      <c r="AR20" s="20"/>
    </row>
    <row r="21" spans="1:44" ht="57" customHeight="1" x14ac:dyDescent="0.25">
      <c r="A21" s="9">
        <v>16</v>
      </c>
      <c r="B21" s="66" t="s">
        <v>82</v>
      </c>
      <c r="C21" s="66" t="s">
        <v>81</v>
      </c>
      <c r="D21" s="66" t="s">
        <v>7</v>
      </c>
      <c r="E21" s="66" t="s">
        <v>6</v>
      </c>
      <c r="F21" s="14">
        <v>2</v>
      </c>
      <c r="G21" s="54">
        <v>22</v>
      </c>
      <c r="H21" s="11">
        <f t="shared" si="0"/>
        <v>3801600</v>
      </c>
      <c r="I21" s="14">
        <v>2</v>
      </c>
      <c r="J21" s="54">
        <v>22</v>
      </c>
      <c r="K21" s="11">
        <f t="shared" si="1"/>
        <v>3801600</v>
      </c>
      <c r="L21" s="14">
        <v>2</v>
      </c>
      <c r="M21" s="54" t="s">
        <v>91</v>
      </c>
      <c r="N21" s="11">
        <f t="shared" si="2"/>
        <v>5184000</v>
      </c>
      <c r="O21" s="14">
        <v>2</v>
      </c>
      <c r="P21" s="54">
        <v>31</v>
      </c>
      <c r="Q21" s="11">
        <f t="shared" si="3"/>
        <v>5356800</v>
      </c>
      <c r="R21" s="14">
        <v>2</v>
      </c>
      <c r="S21" s="53">
        <v>30</v>
      </c>
      <c r="T21" s="11">
        <f t="shared" si="4"/>
        <v>5184000</v>
      </c>
      <c r="U21" s="14">
        <v>2</v>
      </c>
      <c r="V21" s="54">
        <v>31</v>
      </c>
      <c r="W21" s="11">
        <f t="shared" si="5"/>
        <v>5356800</v>
      </c>
      <c r="X21" s="14">
        <v>2</v>
      </c>
      <c r="Y21" s="54">
        <v>31</v>
      </c>
      <c r="Z21" s="11">
        <f t="shared" si="6"/>
        <v>5356800</v>
      </c>
      <c r="AA21" s="14">
        <v>2</v>
      </c>
      <c r="AB21" s="54">
        <v>30</v>
      </c>
      <c r="AC21" s="11">
        <f t="shared" si="7"/>
        <v>5184000</v>
      </c>
      <c r="AD21" s="14">
        <v>2</v>
      </c>
      <c r="AE21" s="54">
        <v>31</v>
      </c>
      <c r="AF21" s="11">
        <f t="shared" si="8"/>
        <v>5356800</v>
      </c>
      <c r="AG21" s="14">
        <v>2</v>
      </c>
      <c r="AH21" s="54">
        <v>30</v>
      </c>
      <c r="AI21" s="11">
        <f t="shared" si="9"/>
        <v>5184000</v>
      </c>
      <c r="AJ21" s="14">
        <v>2</v>
      </c>
      <c r="AK21" s="54">
        <v>31</v>
      </c>
      <c r="AL21" s="59">
        <f t="shared" si="10"/>
        <v>5356800</v>
      </c>
      <c r="AM21" s="14">
        <v>2</v>
      </c>
      <c r="AN21" s="54">
        <v>31</v>
      </c>
      <c r="AO21" s="11">
        <f t="shared" si="11"/>
        <v>5356800</v>
      </c>
      <c r="AP21" s="11">
        <f t="shared" si="12"/>
        <v>60480000</v>
      </c>
      <c r="AQ21" s="13" t="s">
        <v>93</v>
      </c>
      <c r="AR21" s="17"/>
    </row>
    <row r="22" spans="1:44" ht="53.25" customHeight="1" x14ac:dyDescent="0.25">
      <c r="A22" s="9">
        <v>17</v>
      </c>
      <c r="B22" s="68" t="s">
        <v>65</v>
      </c>
      <c r="C22" s="66" t="s">
        <v>56</v>
      </c>
      <c r="D22" s="66" t="s">
        <v>7</v>
      </c>
      <c r="E22" s="66" t="s">
        <v>34</v>
      </c>
      <c r="F22" s="14">
        <v>6</v>
      </c>
      <c r="G22" s="54">
        <v>28</v>
      </c>
      <c r="H22" s="11">
        <f t="shared" si="0"/>
        <v>14515200</v>
      </c>
      <c r="I22" s="14">
        <v>6.5</v>
      </c>
      <c r="J22" s="54">
        <v>31</v>
      </c>
      <c r="K22" s="11">
        <f t="shared" si="1"/>
        <v>17409600</v>
      </c>
      <c r="L22" s="14">
        <v>7</v>
      </c>
      <c r="M22" s="54" t="s">
        <v>91</v>
      </c>
      <c r="N22" s="11">
        <f t="shared" si="2"/>
        <v>18144000</v>
      </c>
      <c r="O22" s="14">
        <v>7</v>
      </c>
      <c r="P22" s="54">
        <v>31</v>
      </c>
      <c r="Q22" s="11">
        <f t="shared" si="3"/>
        <v>18748800</v>
      </c>
      <c r="R22" s="14">
        <v>0</v>
      </c>
      <c r="S22" s="54">
        <v>30</v>
      </c>
      <c r="T22" s="11">
        <f t="shared" si="4"/>
        <v>0</v>
      </c>
      <c r="U22" s="14">
        <v>0</v>
      </c>
      <c r="V22" s="54">
        <v>0</v>
      </c>
      <c r="W22" s="11">
        <f t="shared" si="5"/>
        <v>0</v>
      </c>
      <c r="X22" s="14">
        <v>0</v>
      </c>
      <c r="Y22" s="54">
        <v>0</v>
      </c>
      <c r="Z22" s="11">
        <f t="shared" si="6"/>
        <v>0</v>
      </c>
      <c r="AA22" s="14">
        <v>6.8</v>
      </c>
      <c r="AB22" s="54">
        <v>30</v>
      </c>
      <c r="AC22" s="11">
        <f t="shared" si="7"/>
        <v>17625600</v>
      </c>
      <c r="AD22" s="14">
        <v>6.8</v>
      </c>
      <c r="AE22" s="54">
        <v>31</v>
      </c>
      <c r="AF22" s="11">
        <f t="shared" si="8"/>
        <v>18213120</v>
      </c>
      <c r="AG22" s="14">
        <v>6.8</v>
      </c>
      <c r="AH22" s="54">
        <v>30</v>
      </c>
      <c r="AI22" s="11">
        <f t="shared" si="9"/>
        <v>17625600</v>
      </c>
      <c r="AJ22" s="14">
        <v>6</v>
      </c>
      <c r="AK22" s="54">
        <v>31</v>
      </c>
      <c r="AL22" s="59">
        <f t="shared" si="10"/>
        <v>16070400</v>
      </c>
      <c r="AM22" s="14">
        <v>6</v>
      </c>
      <c r="AN22" s="54">
        <v>31</v>
      </c>
      <c r="AO22" s="11">
        <f t="shared" si="11"/>
        <v>16070400</v>
      </c>
      <c r="AP22" s="11">
        <f t="shared" si="12"/>
        <v>154422720</v>
      </c>
      <c r="AQ22" s="13" t="s">
        <v>100</v>
      </c>
      <c r="AR22" s="17"/>
    </row>
    <row r="23" spans="1:44" ht="72" x14ac:dyDescent="0.25">
      <c r="A23" s="4">
        <v>18</v>
      </c>
      <c r="B23" s="67" t="s">
        <v>57</v>
      </c>
      <c r="C23" s="69" t="s">
        <v>22</v>
      </c>
      <c r="D23" s="69" t="s">
        <v>11</v>
      </c>
      <c r="E23" s="69" t="s">
        <v>10</v>
      </c>
      <c r="F23" s="14">
        <v>1.5</v>
      </c>
      <c r="G23" s="54">
        <v>15</v>
      </c>
      <c r="H23" s="11">
        <f t="shared" si="0"/>
        <v>1944000</v>
      </c>
      <c r="I23" s="14">
        <v>2</v>
      </c>
      <c r="J23" s="54">
        <v>23</v>
      </c>
      <c r="K23" s="11">
        <f t="shared" si="1"/>
        <v>3974400</v>
      </c>
      <c r="L23" s="14">
        <v>2.2000000000000002</v>
      </c>
      <c r="M23" s="54" t="s">
        <v>91</v>
      </c>
      <c r="N23" s="11">
        <f t="shared" si="2"/>
        <v>5702400</v>
      </c>
      <c r="O23" s="14">
        <v>2.5</v>
      </c>
      <c r="P23" s="54">
        <v>31</v>
      </c>
      <c r="Q23" s="11">
        <f t="shared" si="3"/>
        <v>6696000</v>
      </c>
      <c r="R23" s="14">
        <v>2.2000000000000002</v>
      </c>
      <c r="S23" s="53">
        <v>30</v>
      </c>
      <c r="T23" s="11">
        <f t="shared" si="4"/>
        <v>5702400</v>
      </c>
      <c r="U23" s="14">
        <v>2</v>
      </c>
      <c r="V23" s="54">
        <v>31</v>
      </c>
      <c r="W23" s="11">
        <f t="shared" si="5"/>
        <v>5356800</v>
      </c>
      <c r="X23" s="14">
        <v>1.5</v>
      </c>
      <c r="Y23" s="54">
        <v>31</v>
      </c>
      <c r="Z23" s="11">
        <f t="shared" si="6"/>
        <v>4017600</v>
      </c>
      <c r="AA23" s="14">
        <v>1.8</v>
      </c>
      <c r="AB23" s="54">
        <v>30</v>
      </c>
      <c r="AC23" s="11">
        <f t="shared" si="7"/>
        <v>4665600</v>
      </c>
      <c r="AD23" s="14">
        <v>2</v>
      </c>
      <c r="AE23" s="54">
        <v>21</v>
      </c>
      <c r="AF23" s="11">
        <f t="shared" si="8"/>
        <v>3628800</v>
      </c>
      <c r="AG23" s="14">
        <v>2</v>
      </c>
      <c r="AH23" s="54">
        <v>30</v>
      </c>
      <c r="AI23" s="11">
        <f t="shared" si="9"/>
        <v>5184000</v>
      </c>
      <c r="AJ23" s="14">
        <v>0.8</v>
      </c>
      <c r="AK23" s="54">
        <v>31</v>
      </c>
      <c r="AL23" s="59">
        <f t="shared" si="10"/>
        <v>2142720</v>
      </c>
      <c r="AM23" s="14">
        <v>0</v>
      </c>
      <c r="AN23" s="54" t="s">
        <v>92</v>
      </c>
      <c r="AO23" s="11">
        <f t="shared" si="11"/>
        <v>0</v>
      </c>
      <c r="AP23" s="11">
        <f t="shared" si="12"/>
        <v>49014720</v>
      </c>
      <c r="AQ23" s="76" t="s">
        <v>108</v>
      </c>
      <c r="AR23" s="17"/>
    </row>
    <row r="24" spans="1:44" ht="68.45" customHeight="1" x14ac:dyDescent="0.25">
      <c r="A24" s="9">
        <v>19</v>
      </c>
      <c r="B24" s="66" t="s">
        <v>66</v>
      </c>
      <c r="C24" s="66" t="s">
        <v>23</v>
      </c>
      <c r="D24" s="66" t="s">
        <v>27</v>
      </c>
      <c r="E24" s="66" t="s">
        <v>9</v>
      </c>
      <c r="F24" s="14">
        <v>0</v>
      </c>
      <c r="G24" s="54" t="s">
        <v>92</v>
      </c>
      <c r="H24" s="11">
        <f t="shared" si="0"/>
        <v>0</v>
      </c>
      <c r="I24" s="14">
        <v>0</v>
      </c>
      <c r="J24" s="54" t="s">
        <v>92</v>
      </c>
      <c r="K24" s="11">
        <f t="shared" si="1"/>
        <v>0</v>
      </c>
      <c r="L24" s="14">
        <v>0</v>
      </c>
      <c r="M24" s="54">
        <v>0</v>
      </c>
      <c r="N24" s="11">
        <f t="shared" si="2"/>
        <v>0</v>
      </c>
      <c r="O24" s="14">
        <v>0</v>
      </c>
      <c r="P24" s="54">
        <v>0</v>
      </c>
      <c r="Q24" s="11">
        <f t="shared" si="3"/>
        <v>0</v>
      </c>
      <c r="R24" s="14">
        <v>0</v>
      </c>
      <c r="S24" s="54">
        <v>0</v>
      </c>
      <c r="T24" s="11">
        <f t="shared" si="4"/>
        <v>0</v>
      </c>
      <c r="U24" s="14">
        <v>0</v>
      </c>
      <c r="V24" s="54">
        <v>0</v>
      </c>
      <c r="W24" s="11">
        <f t="shared" si="5"/>
        <v>0</v>
      </c>
      <c r="X24" s="14">
        <v>0</v>
      </c>
      <c r="Y24" s="54">
        <v>0</v>
      </c>
      <c r="Z24" s="11">
        <f t="shared" si="6"/>
        <v>0</v>
      </c>
      <c r="AA24" s="14">
        <v>0</v>
      </c>
      <c r="AB24" s="54">
        <v>0</v>
      </c>
      <c r="AC24" s="11">
        <f t="shared" si="7"/>
        <v>0</v>
      </c>
      <c r="AD24" s="14">
        <v>0</v>
      </c>
      <c r="AE24" s="54">
        <v>0</v>
      </c>
      <c r="AF24" s="11">
        <f t="shared" si="8"/>
        <v>0</v>
      </c>
      <c r="AG24" s="14">
        <v>0</v>
      </c>
      <c r="AH24" s="54"/>
      <c r="AI24" s="11">
        <f t="shared" si="9"/>
        <v>0</v>
      </c>
      <c r="AJ24" s="14"/>
      <c r="AK24" s="54">
        <v>0</v>
      </c>
      <c r="AL24" s="59">
        <f t="shared" si="10"/>
        <v>0</v>
      </c>
      <c r="AM24" s="14">
        <v>0</v>
      </c>
      <c r="AN24" s="54" t="s">
        <v>92</v>
      </c>
      <c r="AO24" s="11">
        <f t="shared" si="11"/>
        <v>0</v>
      </c>
      <c r="AP24" s="11">
        <f t="shared" si="12"/>
        <v>0</v>
      </c>
      <c r="AQ24" s="9" t="s">
        <v>95</v>
      </c>
      <c r="AR24" s="17"/>
    </row>
    <row r="25" spans="1:44" s="16" customFormat="1" ht="54" x14ac:dyDescent="0.25">
      <c r="A25" s="13">
        <v>20</v>
      </c>
      <c r="B25" s="70" t="s">
        <v>75</v>
      </c>
      <c r="C25" s="67" t="s">
        <v>77</v>
      </c>
      <c r="D25" s="67" t="s">
        <v>14</v>
      </c>
      <c r="E25" s="67" t="s">
        <v>12</v>
      </c>
      <c r="F25" s="14">
        <v>3.5</v>
      </c>
      <c r="G25" s="54">
        <v>28</v>
      </c>
      <c r="H25" s="15">
        <f t="shared" si="0"/>
        <v>8467200</v>
      </c>
      <c r="I25" s="14">
        <v>3.5</v>
      </c>
      <c r="J25" s="54">
        <v>31</v>
      </c>
      <c r="K25" s="15">
        <f t="shared" si="1"/>
        <v>9374400</v>
      </c>
      <c r="L25" s="14">
        <v>3.5</v>
      </c>
      <c r="M25" s="54" t="s">
        <v>91</v>
      </c>
      <c r="N25" s="15">
        <f t="shared" si="2"/>
        <v>9072000</v>
      </c>
      <c r="O25" s="14">
        <v>3.5</v>
      </c>
      <c r="P25" s="54">
        <v>31</v>
      </c>
      <c r="Q25" s="15">
        <f t="shared" si="3"/>
        <v>9374400</v>
      </c>
      <c r="R25" s="14">
        <v>2.5</v>
      </c>
      <c r="S25" s="54">
        <v>30</v>
      </c>
      <c r="T25" s="15">
        <f t="shared" si="4"/>
        <v>6480000</v>
      </c>
      <c r="U25" s="14">
        <v>2.5</v>
      </c>
      <c r="V25" s="54">
        <v>31</v>
      </c>
      <c r="W25" s="15">
        <f t="shared" si="5"/>
        <v>6696000</v>
      </c>
      <c r="X25" s="14">
        <v>2.5</v>
      </c>
      <c r="Y25" s="54">
        <v>31</v>
      </c>
      <c r="Z25" s="15">
        <f t="shared" si="6"/>
        <v>6696000</v>
      </c>
      <c r="AA25" s="14">
        <v>2.5</v>
      </c>
      <c r="AB25" s="54">
        <v>30</v>
      </c>
      <c r="AC25" s="15">
        <f t="shared" si="7"/>
        <v>6480000</v>
      </c>
      <c r="AD25" s="14">
        <v>3.5</v>
      </c>
      <c r="AE25" s="54">
        <v>31</v>
      </c>
      <c r="AF25" s="15">
        <f t="shared" si="8"/>
        <v>9374400</v>
      </c>
      <c r="AG25" s="14">
        <v>3.5</v>
      </c>
      <c r="AH25" s="54">
        <v>30</v>
      </c>
      <c r="AI25" s="15">
        <f t="shared" si="9"/>
        <v>9072000</v>
      </c>
      <c r="AJ25" s="14">
        <v>3.5</v>
      </c>
      <c r="AK25" s="54">
        <v>31</v>
      </c>
      <c r="AL25" s="60">
        <f t="shared" si="10"/>
        <v>9374400</v>
      </c>
      <c r="AM25" s="14">
        <v>3.5</v>
      </c>
      <c r="AN25" s="54">
        <v>31</v>
      </c>
      <c r="AO25" s="15">
        <f t="shared" si="11"/>
        <v>9374400</v>
      </c>
      <c r="AP25" s="11">
        <f t="shared" si="12"/>
        <v>99835200</v>
      </c>
      <c r="AQ25" s="13" t="s">
        <v>101</v>
      </c>
      <c r="AR25" s="20"/>
    </row>
    <row r="26" spans="1:44" ht="34.5" customHeight="1" x14ac:dyDescent="0.25">
      <c r="A26" s="9">
        <v>21</v>
      </c>
      <c r="B26" s="68" t="s">
        <v>78</v>
      </c>
      <c r="C26" s="66" t="s">
        <v>33</v>
      </c>
      <c r="D26" s="66" t="s">
        <v>14</v>
      </c>
      <c r="E26" s="66" t="s">
        <v>13</v>
      </c>
      <c r="F26" s="14">
        <v>0.8</v>
      </c>
      <c r="G26" s="54">
        <v>28</v>
      </c>
      <c r="H26" s="11">
        <f t="shared" si="0"/>
        <v>1935360.0000000002</v>
      </c>
      <c r="I26" s="14">
        <v>0.8</v>
      </c>
      <c r="J26" s="54">
        <v>31</v>
      </c>
      <c r="K26" s="11">
        <f t="shared" si="1"/>
        <v>2142720</v>
      </c>
      <c r="L26" s="14">
        <v>0.8</v>
      </c>
      <c r="M26" s="54" t="s">
        <v>91</v>
      </c>
      <c r="N26" s="11">
        <f t="shared" si="2"/>
        <v>2073600</v>
      </c>
      <c r="O26" s="14">
        <v>0.8</v>
      </c>
      <c r="P26" s="54">
        <v>31</v>
      </c>
      <c r="Q26" s="11">
        <f t="shared" si="3"/>
        <v>2142720</v>
      </c>
      <c r="R26" s="14">
        <v>0.4</v>
      </c>
      <c r="S26" s="53">
        <v>30</v>
      </c>
      <c r="T26" s="11">
        <f t="shared" si="4"/>
        <v>1036800</v>
      </c>
      <c r="U26" s="14">
        <v>0</v>
      </c>
      <c r="V26" s="54">
        <v>0</v>
      </c>
      <c r="W26" s="11">
        <f t="shared" si="5"/>
        <v>0</v>
      </c>
      <c r="X26" s="14">
        <v>0</v>
      </c>
      <c r="Y26" s="54">
        <v>0</v>
      </c>
      <c r="Z26" s="11">
        <f t="shared" si="6"/>
        <v>0</v>
      </c>
      <c r="AA26" s="14">
        <v>0.5</v>
      </c>
      <c r="AB26" s="54">
        <v>30</v>
      </c>
      <c r="AC26" s="11">
        <f t="shared" si="7"/>
        <v>1296000</v>
      </c>
      <c r="AD26" s="14">
        <v>0.5</v>
      </c>
      <c r="AE26" s="54">
        <v>31</v>
      </c>
      <c r="AF26" s="11">
        <f t="shared" si="8"/>
        <v>1339200</v>
      </c>
      <c r="AG26" s="14">
        <v>0.5</v>
      </c>
      <c r="AH26" s="54">
        <v>30</v>
      </c>
      <c r="AI26" s="11">
        <f t="shared" si="9"/>
        <v>1296000</v>
      </c>
      <c r="AJ26" s="14">
        <v>0.4</v>
      </c>
      <c r="AK26" s="54">
        <v>31</v>
      </c>
      <c r="AL26" s="59">
        <f t="shared" si="10"/>
        <v>1071360</v>
      </c>
      <c r="AM26" s="14">
        <v>0.5</v>
      </c>
      <c r="AN26" s="54">
        <v>31</v>
      </c>
      <c r="AO26" s="11">
        <f t="shared" si="11"/>
        <v>1339200</v>
      </c>
      <c r="AP26" s="11">
        <f t="shared" si="12"/>
        <v>15672960</v>
      </c>
      <c r="AQ26" s="9"/>
      <c r="AR26" s="17"/>
    </row>
    <row r="27" spans="1:44" ht="75" customHeight="1" x14ac:dyDescent="0.25">
      <c r="A27" s="9">
        <v>22</v>
      </c>
      <c r="B27" s="66" t="s">
        <v>79</v>
      </c>
      <c r="C27" s="66" t="s">
        <v>49</v>
      </c>
      <c r="D27" s="66" t="s">
        <v>50</v>
      </c>
      <c r="E27" s="66" t="s">
        <v>51</v>
      </c>
      <c r="F27" s="14">
        <v>1.8</v>
      </c>
      <c r="G27" s="54">
        <v>28</v>
      </c>
      <c r="H27" s="11">
        <f t="shared" si="0"/>
        <v>4354560</v>
      </c>
      <c r="I27" s="14">
        <v>1.8</v>
      </c>
      <c r="J27" s="54">
        <v>16</v>
      </c>
      <c r="K27" s="11">
        <f t="shared" si="1"/>
        <v>2488320</v>
      </c>
      <c r="L27" s="14">
        <v>2</v>
      </c>
      <c r="M27" s="54" t="s">
        <v>91</v>
      </c>
      <c r="N27" s="11">
        <f t="shared" si="2"/>
        <v>5184000</v>
      </c>
      <c r="O27" s="14">
        <v>2</v>
      </c>
      <c r="P27" s="54">
        <v>31</v>
      </c>
      <c r="Q27" s="11">
        <f t="shared" si="3"/>
        <v>5356800</v>
      </c>
      <c r="R27" s="14">
        <v>2</v>
      </c>
      <c r="S27" s="53">
        <v>30</v>
      </c>
      <c r="T27" s="11">
        <f t="shared" si="4"/>
        <v>5184000</v>
      </c>
      <c r="U27" s="14">
        <v>2</v>
      </c>
      <c r="V27" s="54">
        <v>31</v>
      </c>
      <c r="W27" s="11">
        <f t="shared" si="5"/>
        <v>5356800</v>
      </c>
      <c r="X27" s="14">
        <v>2</v>
      </c>
      <c r="Y27" s="54">
        <v>31</v>
      </c>
      <c r="Z27" s="11">
        <f t="shared" si="6"/>
        <v>5356800</v>
      </c>
      <c r="AA27" s="14">
        <v>2</v>
      </c>
      <c r="AB27" s="54">
        <v>30</v>
      </c>
      <c r="AC27" s="11">
        <f t="shared" si="7"/>
        <v>5184000</v>
      </c>
      <c r="AD27" s="14">
        <v>2</v>
      </c>
      <c r="AE27" s="54">
        <v>31</v>
      </c>
      <c r="AF27" s="11">
        <f t="shared" si="8"/>
        <v>5356800</v>
      </c>
      <c r="AG27" s="14">
        <v>2</v>
      </c>
      <c r="AH27" s="54">
        <v>30</v>
      </c>
      <c r="AI27" s="11">
        <f t="shared" si="9"/>
        <v>5184000</v>
      </c>
      <c r="AJ27" s="14">
        <v>2</v>
      </c>
      <c r="AK27" s="54">
        <v>31</v>
      </c>
      <c r="AL27" s="59">
        <f t="shared" si="10"/>
        <v>5356800</v>
      </c>
      <c r="AM27" s="14">
        <v>1.8</v>
      </c>
      <c r="AN27" s="54">
        <v>31</v>
      </c>
      <c r="AO27" s="11">
        <f t="shared" si="11"/>
        <v>4821120</v>
      </c>
      <c r="AP27" s="11">
        <f t="shared" si="12"/>
        <v>59184000</v>
      </c>
      <c r="AQ27" s="9" t="s">
        <v>106</v>
      </c>
      <c r="AR27" s="17"/>
    </row>
    <row r="28" spans="1:44" ht="72" customHeight="1" x14ac:dyDescent="0.25">
      <c r="A28" s="9">
        <v>23</v>
      </c>
      <c r="B28" s="66" t="s">
        <v>76</v>
      </c>
      <c r="C28" s="66" t="s">
        <v>80</v>
      </c>
      <c r="D28" s="66" t="s">
        <v>28</v>
      </c>
      <c r="E28" s="66" t="s">
        <v>32</v>
      </c>
      <c r="F28" s="14">
        <v>2.2000000000000002</v>
      </c>
      <c r="G28" s="54">
        <v>28</v>
      </c>
      <c r="H28" s="11">
        <f t="shared" si="0"/>
        <v>5322240.0000000009</v>
      </c>
      <c r="I28" s="14">
        <v>2</v>
      </c>
      <c r="J28" s="54">
        <v>31</v>
      </c>
      <c r="K28" s="11">
        <f t="shared" si="1"/>
        <v>5356800</v>
      </c>
      <c r="L28" s="14">
        <v>2</v>
      </c>
      <c r="M28" s="54" t="s">
        <v>91</v>
      </c>
      <c r="N28" s="11">
        <f t="shared" si="2"/>
        <v>5184000</v>
      </c>
      <c r="O28" s="14">
        <v>2</v>
      </c>
      <c r="P28" s="54">
        <v>31</v>
      </c>
      <c r="Q28" s="11">
        <f t="shared" si="3"/>
        <v>5356800</v>
      </c>
      <c r="R28" s="14">
        <v>2</v>
      </c>
      <c r="S28" s="53">
        <v>30</v>
      </c>
      <c r="T28" s="11">
        <f t="shared" si="4"/>
        <v>5184000</v>
      </c>
      <c r="U28" s="14">
        <v>2.2000000000000002</v>
      </c>
      <c r="V28" s="54">
        <v>31</v>
      </c>
      <c r="W28" s="11">
        <f t="shared" si="5"/>
        <v>5892480</v>
      </c>
      <c r="X28" s="14">
        <v>2.2000000000000002</v>
      </c>
      <c r="Y28" s="54">
        <v>31</v>
      </c>
      <c r="Z28" s="11">
        <f t="shared" si="6"/>
        <v>5892480</v>
      </c>
      <c r="AA28" s="14">
        <v>2.2000000000000002</v>
      </c>
      <c r="AB28" s="54">
        <v>30</v>
      </c>
      <c r="AC28" s="11">
        <f t="shared" si="7"/>
        <v>5702400</v>
      </c>
      <c r="AD28" s="14">
        <v>2</v>
      </c>
      <c r="AE28" s="54">
        <v>31</v>
      </c>
      <c r="AF28" s="11">
        <f t="shared" si="8"/>
        <v>5356800</v>
      </c>
      <c r="AG28" s="14">
        <v>2</v>
      </c>
      <c r="AH28" s="54">
        <v>30</v>
      </c>
      <c r="AI28" s="11">
        <f t="shared" si="9"/>
        <v>5184000</v>
      </c>
      <c r="AJ28" s="14">
        <v>2</v>
      </c>
      <c r="AK28" s="54">
        <v>31</v>
      </c>
      <c r="AL28" s="59">
        <f t="shared" si="10"/>
        <v>5356800</v>
      </c>
      <c r="AM28" s="14">
        <v>2.2000000000000002</v>
      </c>
      <c r="AN28" s="54">
        <v>31</v>
      </c>
      <c r="AO28" s="11">
        <f t="shared" si="11"/>
        <v>5892480</v>
      </c>
      <c r="AP28" s="11">
        <f t="shared" si="12"/>
        <v>65681280</v>
      </c>
      <c r="AQ28" s="13" t="s">
        <v>94</v>
      </c>
      <c r="AR28" s="17"/>
    </row>
    <row r="29" spans="1:44" ht="72" customHeight="1" x14ac:dyDescent="0.25">
      <c r="A29" s="65">
        <v>24</v>
      </c>
      <c r="B29" s="66" t="s">
        <v>97</v>
      </c>
      <c r="C29" s="66" t="s">
        <v>98</v>
      </c>
      <c r="D29" s="66" t="s">
        <v>28</v>
      </c>
      <c r="E29" s="66" t="s">
        <v>99</v>
      </c>
      <c r="F29" s="14">
        <v>0.6</v>
      </c>
      <c r="G29" s="54">
        <v>28</v>
      </c>
      <c r="H29" s="11">
        <f t="shared" ref="H29" si="13">F29*G29*86400</f>
        <v>1451520</v>
      </c>
      <c r="I29" s="14">
        <v>0.6</v>
      </c>
      <c r="J29" s="54">
        <v>31</v>
      </c>
      <c r="K29" s="11">
        <f t="shared" ref="K29" si="14">I29*J29*86400</f>
        <v>1607039.9999999998</v>
      </c>
      <c r="L29" s="14">
        <v>0.6</v>
      </c>
      <c r="M29" s="54">
        <v>30</v>
      </c>
      <c r="N29" s="11">
        <f t="shared" ref="N29" si="15">L29*M29*86400</f>
        <v>1555200</v>
      </c>
      <c r="O29" s="14">
        <v>0.6</v>
      </c>
      <c r="P29" s="54">
        <v>31</v>
      </c>
      <c r="Q29" s="11">
        <f t="shared" ref="Q29" si="16">O29*P29*86400</f>
        <v>1607039.9999999998</v>
      </c>
      <c r="R29" s="14">
        <v>0.6</v>
      </c>
      <c r="S29" s="53">
        <v>30</v>
      </c>
      <c r="T29" s="11">
        <f t="shared" ref="T29" si="17">R29*S29*86400</f>
        <v>1555200</v>
      </c>
      <c r="U29" s="14">
        <v>0.6</v>
      </c>
      <c r="V29" s="54">
        <v>31</v>
      </c>
      <c r="W29" s="11">
        <f t="shared" ref="W29" si="18">U29*V29*86400</f>
        <v>1607039.9999999998</v>
      </c>
      <c r="X29" s="14">
        <v>0.6</v>
      </c>
      <c r="Y29" s="54">
        <v>31</v>
      </c>
      <c r="Z29" s="11">
        <f t="shared" ref="Z29" si="19">X29*Y29*86400</f>
        <v>1607039.9999999998</v>
      </c>
      <c r="AA29" s="14">
        <v>0.6</v>
      </c>
      <c r="AB29" s="54">
        <v>30</v>
      </c>
      <c r="AC29" s="11">
        <f t="shared" ref="AC29" si="20">AA29*AB29*86400</f>
        <v>1555200</v>
      </c>
      <c r="AD29" s="14">
        <v>0.6</v>
      </c>
      <c r="AE29" s="54">
        <v>31</v>
      </c>
      <c r="AF29" s="11">
        <f t="shared" ref="AF29" si="21">AD29*AE29*86400</f>
        <v>1607039.9999999998</v>
      </c>
      <c r="AG29" s="14">
        <v>0.6</v>
      </c>
      <c r="AH29" s="54">
        <v>30</v>
      </c>
      <c r="AI29" s="11">
        <f t="shared" ref="AI29" si="22">AG29*AH29*86400</f>
        <v>1555200</v>
      </c>
      <c r="AJ29" s="14">
        <v>0.6</v>
      </c>
      <c r="AK29" s="54">
        <v>31</v>
      </c>
      <c r="AL29" s="59">
        <f t="shared" ref="AL29" si="23">AJ29*AK29*86400</f>
        <v>1607039.9999999998</v>
      </c>
      <c r="AM29" s="14">
        <v>0.6</v>
      </c>
      <c r="AN29" s="54">
        <v>31</v>
      </c>
      <c r="AO29" s="11">
        <f t="shared" ref="AO29" si="24">AM29*AN29*86400</f>
        <v>1607039.9999999998</v>
      </c>
      <c r="AP29" s="11">
        <f t="shared" ref="AP29" si="25">H29+K29+N29+Q29+T29+W29+Z29+AC29+AF29+AI29+AL29+AO29</f>
        <v>18921600</v>
      </c>
      <c r="AQ29" s="13" t="s">
        <v>94</v>
      </c>
      <c r="AR29" s="17"/>
    </row>
    <row r="30" spans="1:44" ht="39" customHeight="1" x14ac:dyDescent="0.25">
      <c r="A30" s="9"/>
      <c r="B30" s="57"/>
      <c r="C30" s="82" t="s">
        <v>35</v>
      </c>
      <c r="D30" s="83"/>
      <c r="E30" s="89"/>
      <c r="F30" s="48">
        <f>SUM(F6:F29)</f>
        <v>54.4</v>
      </c>
      <c r="G30" s="52"/>
      <c r="H30" s="49">
        <f>SUM(H6:H29)</f>
        <v>97346880</v>
      </c>
      <c r="I30" s="48">
        <f>SUM(I6:I29)</f>
        <v>58.699999999999996</v>
      </c>
      <c r="J30" s="52"/>
      <c r="K30" s="49">
        <f>SUM(K6:K29)</f>
        <v>149679360</v>
      </c>
      <c r="L30" s="48">
        <f>SUM(L6:L29)</f>
        <v>60.800000000000004</v>
      </c>
      <c r="M30" s="52"/>
      <c r="N30" s="49">
        <f>SUM(N6:N29)</f>
        <v>153835200</v>
      </c>
      <c r="O30" s="48">
        <f>SUM(O6:O29)</f>
        <v>51.199999999999996</v>
      </c>
      <c r="P30" s="52"/>
      <c r="Q30" s="49">
        <f>SUM(Q6:Q29)</f>
        <v>135898560</v>
      </c>
      <c r="R30" s="48">
        <f>SUM(R6:R29)</f>
        <v>45.7</v>
      </c>
      <c r="S30" s="52"/>
      <c r="T30" s="49">
        <f>SUM(T6:T29)</f>
        <v>118454400</v>
      </c>
      <c r="U30" s="48">
        <f>SUM(U6:U29)</f>
        <v>47.800000000000004</v>
      </c>
      <c r="V30" s="52"/>
      <c r="W30" s="49">
        <f>SUM(W6:W29)</f>
        <v>128027520</v>
      </c>
      <c r="X30" s="48">
        <f>SUM(X6:X29)</f>
        <v>40.300000000000004</v>
      </c>
      <c r="Y30" s="52"/>
      <c r="Z30" s="49">
        <f>SUM(Z6:Z29)</f>
        <v>107939520</v>
      </c>
      <c r="AA30" s="48">
        <f>SUM(AA6:AA29)</f>
        <v>59.699999999999996</v>
      </c>
      <c r="AB30" s="52"/>
      <c r="AC30" s="49">
        <f>SUM(AC6:AC29)</f>
        <v>134179200</v>
      </c>
      <c r="AD30" s="48">
        <f>SUM(AD6:AD29)</f>
        <v>91.7</v>
      </c>
      <c r="AE30" s="52"/>
      <c r="AF30" s="49">
        <f>SUM(AF6:AF29)</f>
        <v>187462080</v>
      </c>
      <c r="AG30" s="49">
        <f>SUM(AG6:AG29)</f>
        <v>92.8</v>
      </c>
      <c r="AH30" s="56"/>
      <c r="AI30" s="49">
        <f>SUM(AI6:AI29)</f>
        <v>192585600</v>
      </c>
      <c r="AJ30" s="48">
        <f>SUM(AJ6:AJ29)</f>
        <v>52.599999999999994</v>
      </c>
      <c r="AK30" s="52"/>
      <c r="AL30" s="61">
        <f>SUM(AL6:AL29)</f>
        <v>140883840</v>
      </c>
      <c r="AM30" s="48">
        <f>SUM(AM6:AM29)</f>
        <v>51.1</v>
      </c>
      <c r="AN30" s="52"/>
      <c r="AO30" s="49">
        <f>SUM(AO6:AO29)</f>
        <v>136866240</v>
      </c>
      <c r="AP30" s="49">
        <f>SUM(AP6:AP29)</f>
        <v>1683158400</v>
      </c>
      <c r="AQ30" s="9"/>
    </row>
  </sheetData>
  <mergeCells count="16">
    <mergeCell ref="A1:E2"/>
    <mergeCell ref="AM4:AO4"/>
    <mergeCell ref="C30:E30"/>
    <mergeCell ref="A3:E3"/>
    <mergeCell ref="A4:A5"/>
    <mergeCell ref="F4:H4"/>
    <mergeCell ref="I4:K4"/>
    <mergeCell ref="L4:N4"/>
    <mergeCell ref="O4:Q4"/>
    <mergeCell ref="R4:T4"/>
    <mergeCell ref="U4:W4"/>
    <mergeCell ref="X4:Z4"/>
    <mergeCell ref="AA4:AC4"/>
    <mergeCell ref="AD4:AF4"/>
    <mergeCell ref="AG4:AI4"/>
    <mergeCell ref="AJ4:AL4"/>
  </mergeCells>
  <phoneticPr fontId="9" type="noConversion"/>
  <pageMargins left="0.25" right="0.25" top="0.75" bottom="0.75" header="0.3" footer="0.3"/>
  <pageSetup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ჰესები Tv</vt:lpstr>
      <vt:lpstr>ჰესები Tv (28.10.2024)</vt:lpstr>
      <vt:lpstr>ჰესები </vt:lpstr>
      <vt:lpstr>'ჰესები '!Print_Area</vt:lpstr>
      <vt:lpstr>'ჰესები Tv'!Print_Area</vt:lpstr>
      <vt:lpstr>'ჰესები Tv (28.10.2024)'!Print_Area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2025-10-31T14:26:05Z</dcterms:modified>
  <cp:category/>
</cp:coreProperties>
</file>