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შიდა ქართლი სამცხე ჯავახეთი\"/>
    </mc:Choice>
  </mc:AlternateContent>
  <xr:revisionPtr revIDLastSave="0" documentId="13_ncr:1_{64A8FA79-12FC-44FD-B589-E1F9BD82B3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ტირიფონის სარწყავი სისტემა" sheetId="1" r:id="rId1"/>
    <sheet name="არბო-დიცის სარწყავი სისტემა" sheetId="2" r:id="rId2"/>
    <sheet name="ძევერა-შერთული" sheetId="3" r:id="rId3"/>
    <sheet name="კარბი მერეთ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4" l="1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F23" i="4" s="1"/>
  <c r="AD19" i="4"/>
  <c r="AD23" i="4" s="1"/>
  <c r="AB19" i="4"/>
  <c r="AB23" i="4" s="1"/>
  <c r="Z19" i="4"/>
  <c r="X19" i="4"/>
  <c r="X23" i="4" s="1"/>
  <c r="V19" i="4"/>
  <c r="V23" i="4" s="1"/>
  <c r="T19" i="4"/>
  <c r="T23" i="4" s="1"/>
  <c r="R19" i="4"/>
  <c r="P19" i="4"/>
  <c r="P23" i="4" s="1"/>
  <c r="N19" i="4"/>
  <c r="N23" i="4" s="1"/>
  <c r="L19" i="4"/>
  <c r="L23" i="4" s="1"/>
  <c r="J19" i="4"/>
  <c r="AF18" i="4"/>
  <c r="AF24" i="4" s="1"/>
  <c r="AF25" i="4" s="1"/>
  <c r="AE18" i="4"/>
  <c r="AD18" i="4"/>
  <c r="AD24" i="4" s="1"/>
  <c r="AD25" i="4" s="1"/>
  <c r="AC18" i="4"/>
  <c r="AC24" i="4" s="1"/>
  <c r="AC25" i="4" s="1"/>
  <c r="AB18" i="4"/>
  <c r="AB24" i="4" s="1"/>
  <c r="AB25" i="4" s="1"/>
  <c r="Z18" i="4"/>
  <c r="X18" i="4"/>
  <c r="X24" i="4" s="1"/>
  <c r="X25" i="4" s="1"/>
  <c r="N18" i="4"/>
  <c r="M18" i="4"/>
  <c r="L18" i="4"/>
  <c r="K18" i="4"/>
  <c r="K24" i="4" s="1"/>
  <c r="K25" i="4" s="1"/>
  <c r="J18" i="4"/>
  <c r="I18" i="4"/>
  <c r="AG17" i="4"/>
  <c r="E17" i="4"/>
  <c r="G17" i="4" s="1"/>
  <c r="W17" i="4" s="1"/>
  <c r="D17" i="4"/>
  <c r="AG16" i="4"/>
  <c r="D16" i="4"/>
  <c r="E16" i="4" s="1"/>
  <c r="G16" i="4" s="1"/>
  <c r="U16" i="4" s="1"/>
  <c r="AH15" i="4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G9" i="4"/>
  <c r="D9" i="4"/>
  <c r="E9" i="4" s="1"/>
  <c r="G9" i="4" s="1"/>
  <c r="A9" i="4"/>
  <c r="AG8" i="4"/>
  <c r="D8" i="4"/>
  <c r="E8" i="4" s="1"/>
  <c r="G8" i="4" s="1"/>
  <c r="V8" i="4" s="1"/>
  <c r="B7" i="4"/>
  <c r="C7" i="4" s="1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F23" i="3" s="1"/>
  <c r="AD19" i="3"/>
  <c r="AD23" i="3" s="1"/>
  <c r="AB19" i="3"/>
  <c r="Z19" i="3"/>
  <c r="Z23" i="3" s="1"/>
  <c r="X19" i="3"/>
  <c r="X23" i="3" s="1"/>
  <c r="V19" i="3"/>
  <c r="V23" i="3" s="1"/>
  <c r="T19" i="3"/>
  <c r="R19" i="3"/>
  <c r="R23" i="3" s="1"/>
  <c r="P19" i="3"/>
  <c r="P23" i="3" s="1"/>
  <c r="N19" i="3"/>
  <c r="N23" i="3" s="1"/>
  <c r="L19" i="3"/>
  <c r="J19" i="3"/>
  <c r="J23" i="3" s="1"/>
  <c r="AF18" i="3"/>
  <c r="AF24" i="3" s="1"/>
  <c r="AF25" i="3" s="1"/>
  <c r="AE18" i="3"/>
  <c r="AD18" i="3"/>
  <c r="AC18" i="3"/>
  <c r="AC24" i="3" s="1"/>
  <c r="AC25" i="3" s="1"/>
  <c r="AB18" i="3"/>
  <c r="Z18" i="3"/>
  <c r="X18" i="3"/>
  <c r="X24" i="3" s="1"/>
  <c r="X25" i="3" s="1"/>
  <c r="N18" i="3"/>
  <c r="N24" i="3" s="1"/>
  <c r="N25" i="3" s="1"/>
  <c r="M18" i="3"/>
  <c r="M24" i="3" s="1"/>
  <c r="M25" i="3" s="1"/>
  <c r="L18" i="3"/>
  <c r="K18" i="3"/>
  <c r="K24" i="3" s="1"/>
  <c r="K25" i="3" s="1"/>
  <c r="J18" i="3"/>
  <c r="J24" i="3" s="1"/>
  <c r="J25" i="3" s="1"/>
  <c r="I18" i="3"/>
  <c r="AG17" i="3"/>
  <c r="D17" i="3"/>
  <c r="E17" i="3" s="1"/>
  <c r="G17" i="3" s="1"/>
  <c r="AG16" i="3"/>
  <c r="D16" i="3"/>
  <c r="E16" i="3" s="1"/>
  <c r="G16" i="3" s="1"/>
  <c r="AH15" i="3"/>
  <c r="AG15" i="3"/>
  <c r="E15" i="3"/>
  <c r="G15" i="3" s="1"/>
  <c r="D15" i="3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G8" i="3"/>
  <c r="D8" i="3"/>
  <c r="E8" i="3" s="1"/>
  <c r="G8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E23" i="2"/>
  <c r="AC23" i="2"/>
  <c r="AA23" i="2"/>
  <c r="Y23" i="2"/>
  <c r="W23" i="2"/>
  <c r="U23" i="2"/>
  <c r="S23" i="2"/>
  <c r="Q23" i="2"/>
  <c r="O23" i="2"/>
  <c r="M23" i="2"/>
  <c r="K23" i="2"/>
  <c r="I23" i="2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D19" i="2"/>
  <c r="AD23" i="2" s="1"/>
  <c r="AB19" i="2"/>
  <c r="Z19" i="2"/>
  <c r="Z23" i="2" s="1"/>
  <c r="X19" i="2"/>
  <c r="X23" i="2" s="1"/>
  <c r="V19" i="2"/>
  <c r="V23" i="2" s="1"/>
  <c r="T19" i="2"/>
  <c r="R19" i="2"/>
  <c r="R23" i="2" s="1"/>
  <c r="P19" i="2"/>
  <c r="P23" i="2" s="1"/>
  <c r="N19" i="2"/>
  <c r="N23" i="2" s="1"/>
  <c r="L19" i="2"/>
  <c r="J19" i="2"/>
  <c r="J23" i="2" s="1"/>
  <c r="AF18" i="2"/>
  <c r="AE18" i="2"/>
  <c r="AE24" i="2" s="1"/>
  <c r="AE25" i="2" s="1"/>
  <c r="AD18" i="2"/>
  <c r="AC18" i="2"/>
  <c r="AC24" i="2" s="1"/>
  <c r="AC25" i="2" s="1"/>
  <c r="AB18" i="2"/>
  <c r="Z18" i="2"/>
  <c r="X18" i="2"/>
  <c r="X24" i="2" s="1"/>
  <c r="X25" i="2" s="1"/>
  <c r="N18" i="2"/>
  <c r="N24" i="2" s="1"/>
  <c r="N25" i="2" s="1"/>
  <c r="M18" i="2"/>
  <c r="M24" i="2" s="1"/>
  <c r="M25" i="2" s="1"/>
  <c r="L18" i="2"/>
  <c r="K18" i="2"/>
  <c r="K24" i="2" s="1"/>
  <c r="K25" i="2" s="1"/>
  <c r="J18" i="2"/>
  <c r="J24" i="2" s="1"/>
  <c r="J25" i="2" s="1"/>
  <c r="I18" i="2"/>
  <c r="AG17" i="2"/>
  <c r="D17" i="2"/>
  <c r="E17" i="2" s="1"/>
  <c r="G17" i="2" s="1"/>
  <c r="AG16" i="2"/>
  <c r="D16" i="2"/>
  <c r="E16" i="2" s="1"/>
  <c r="G16" i="2" s="1"/>
  <c r="AH15" i="2"/>
  <c r="AG15" i="2"/>
  <c r="D15" i="2"/>
  <c r="E15" i="2" s="1"/>
  <c r="G15" i="2" s="1"/>
  <c r="AG14" i="2"/>
  <c r="D14" i="2"/>
  <c r="E14" i="2" s="1"/>
  <c r="G14" i="2" s="1"/>
  <c r="AG13" i="2"/>
  <c r="D13" i="2"/>
  <c r="E13" i="2" s="1"/>
  <c r="G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AG9" i="2"/>
  <c r="D9" i="2"/>
  <c r="E9" i="2" s="1"/>
  <c r="G9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G8" i="2"/>
  <c r="D8" i="2"/>
  <c r="E8" i="2" s="1"/>
  <c r="G8" i="2" s="1"/>
  <c r="B7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E23" i="1"/>
  <c r="AC23" i="1"/>
  <c r="AA23" i="1"/>
  <c r="Y23" i="1"/>
  <c r="W23" i="1"/>
  <c r="U23" i="1"/>
  <c r="S23" i="1"/>
  <c r="Q23" i="1"/>
  <c r="O23" i="1"/>
  <c r="M23" i="1"/>
  <c r="K23" i="1"/>
  <c r="I23" i="1"/>
  <c r="AF22" i="1"/>
  <c r="AD22" i="1"/>
  <c r="AB22" i="1"/>
  <c r="Z22" i="1"/>
  <c r="X22" i="1"/>
  <c r="V22" i="1"/>
  <c r="T22" i="1"/>
  <c r="R22" i="1"/>
  <c r="P22" i="1"/>
  <c r="N22" i="1"/>
  <c r="L22" i="1"/>
  <c r="J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F23" i="1" s="1"/>
  <c r="AD19" i="1"/>
  <c r="AD23" i="1" s="1"/>
  <c r="AB19" i="1"/>
  <c r="Z19" i="1"/>
  <c r="Z23" i="1" s="1"/>
  <c r="X19" i="1"/>
  <c r="X23" i="1" s="1"/>
  <c r="V19" i="1"/>
  <c r="V23" i="1" s="1"/>
  <c r="T19" i="1"/>
  <c r="R19" i="1"/>
  <c r="R23" i="1" s="1"/>
  <c r="P19" i="1"/>
  <c r="P23" i="1" s="1"/>
  <c r="N19" i="1"/>
  <c r="N23" i="1" s="1"/>
  <c r="L19" i="1"/>
  <c r="J19" i="1"/>
  <c r="J23" i="1" s="1"/>
  <c r="AF18" i="1"/>
  <c r="AF24" i="1" s="1"/>
  <c r="AF25" i="1" s="1"/>
  <c r="AE18" i="1"/>
  <c r="AE24" i="1" s="1"/>
  <c r="AE25" i="1" s="1"/>
  <c r="AD18" i="1"/>
  <c r="AD24" i="1" s="1"/>
  <c r="AD25" i="1" s="1"/>
  <c r="AC18" i="1"/>
  <c r="AB18" i="1"/>
  <c r="Z18" i="1"/>
  <c r="X18" i="1"/>
  <c r="N18" i="1"/>
  <c r="N24" i="1" s="1"/>
  <c r="N25" i="1" s="1"/>
  <c r="M18" i="1"/>
  <c r="L18" i="1"/>
  <c r="K18" i="1"/>
  <c r="K24" i="1" s="1"/>
  <c r="K25" i="1" s="1"/>
  <c r="J18" i="1"/>
  <c r="J24" i="1" s="1"/>
  <c r="J25" i="1" s="1"/>
  <c r="I18" i="1"/>
  <c r="I24" i="1" s="1"/>
  <c r="AG17" i="1"/>
  <c r="D17" i="1"/>
  <c r="E17" i="1" s="1"/>
  <c r="G17" i="1" s="1"/>
  <c r="AG16" i="1"/>
  <c r="D16" i="1"/>
  <c r="E16" i="1" s="1"/>
  <c r="G16" i="1" s="1"/>
  <c r="AH15" i="1"/>
  <c r="AG15" i="1"/>
  <c r="D15" i="1"/>
  <c r="E15" i="1" s="1"/>
  <c r="G15" i="1" s="1"/>
  <c r="AG14" i="1"/>
  <c r="D14" i="1"/>
  <c r="E14" i="1" s="1"/>
  <c r="G14" i="1" s="1"/>
  <c r="AG13" i="1"/>
  <c r="D13" i="1"/>
  <c r="E13" i="1" s="1"/>
  <c r="G13" i="1" s="1"/>
  <c r="AG12" i="1"/>
  <c r="D12" i="1"/>
  <c r="E12" i="1" s="1"/>
  <c r="G12" i="1" s="1"/>
  <c r="AG11" i="1"/>
  <c r="D11" i="1"/>
  <c r="E11" i="1" s="1"/>
  <c r="G11" i="1" s="1"/>
  <c r="AG10" i="1"/>
  <c r="D10" i="1"/>
  <c r="E10" i="1" s="1"/>
  <c r="G10" i="1" s="1"/>
  <c r="AG9" i="1"/>
  <c r="D9" i="1"/>
  <c r="E9" i="1" s="1"/>
  <c r="G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G8" i="1"/>
  <c r="D8" i="1"/>
  <c r="E8" i="1" s="1"/>
  <c r="G8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M24" i="4" l="1"/>
  <c r="M25" i="4" s="1"/>
  <c r="L24" i="4"/>
  <c r="L25" i="4" s="1"/>
  <c r="N24" i="4"/>
  <c r="N25" i="4" s="1"/>
  <c r="R23" i="4"/>
  <c r="Z23" i="4"/>
  <c r="J23" i="4"/>
  <c r="J24" i="4" s="1"/>
  <c r="J25" i="4" s="1"/>
  <c r="AE24" i="4"/>
  <c r="AE25" i="4" s="1"/>
  <c r="AE24" i="3"/>
  <c r="AE25" i="3" s="1"/>
  <c r="L23" i="3"/>
  <c r="T23" i="3"/>
  <c r="AD24" i="3"/>
  <c r="AD25" i="3" s="1"/>
  <c r="AB23" i="3"/>
  <c r="AB24" i="3" s="1"/>
  <c r="AB25" i="3" s="1"/>
  <c r="AF24" i="2"/>
  <c r="AF25" i="2" s="1"/>
  <c r="AF23" i="2"/>
  <c r="L23" i="2"/>
  <c r="T23" i="2"/>
  <c r="AD24" i="2"/>
  <c r="AD25" i="2" s="1"/>
  <c r="AB23" i="2"/>
  <c r="X24" i="1"/>
  <c r="X25" i="1" s="1"/>
  <c r="T23" i="1"/>
  <c r="AC24" i="1"/>
  <c r="AC25" i="1" s="1"/>
  <c r="AB23" i="1"/>
  <c r="L23" i="1"/>
  <c r="M24" i="1"/>
  <c r="M25" i="1" s="1"/>
  <c r="AG18" i="4"/>
  <c r="R10" i="4"/>
  <c r="AA10" i="4"/>
  <c r="AA18" i="4" s="1"/>
  <c r="AA24" i="4" s="1"/>
  <c r="AA25" i="4" s="1"/>
  <c r="U9" i="4"/>
  <c r="S9" i="4"/>
  <c r="O9" i="4"/>
  <c r="W9" i="4"/>
  <c r="P11" i="4"/>
  <c r="R11" i="4"/>
  <c r="W14" i="4"/>
  <c r="U14" i="4"/>
  <c r="P14" i="4"/>
  <c r="AH14" i="4" s="1"/>
  <c r="Z24" i="4"/>
  <c r="Z25" i="4" s="1"/>
  <c r="Q12" i="4"/>
  <c r="Y12" i="4"/>
  <c r="W12" i="4"/>
  <c r="T12" i="4"/>
  <c r="S13" i="4"/>
  <c r="Y13" i="4"/>
  <c r="R13" i="4"/>
  <c r="W13" i="4"/>
  <c r="P13" i="4"/>
  <c r="V13" i="4"/>
  <c r="V18" i="4" s="1"/>
  <c r="V24" i="4" s="1"/>
  <c r="V25" i="4" s="1"/>
  <c r="O8" i="4"/>
  <c r="O16" i="4"/>
  <c r="W16" i="4"/>
  <c r="S17" i="4"/>
  <c r="T8" i="4"/>
  <c r="Q16" i="4"/>
  <c r="Y16" i="4"/>
  <c r="U17" i="4"/>
  <c r="S16" i="4"/>
  <c r="I24" i="4"/>
  <c r="AG18" i="3"/>
  <c r="V8" i="3"/>
  <c r="O8" i="3"/>
  <c r="T8" i="3"/>
  <c r="R10" i="3"/>
  <c r="AA10" i="3"/>
  <c r="AA18" i="3" s="1"/>
  <c r="AA24" i="3" s="1"/>
  <c r="AA25" i="3" s="1"/>
  <c r="Q12" i="3"/>
  <c r="Y12" i="3"/>
  <c r="T12" i="3"/>
  <c r="W12" i="3"/>
  <c r="W14" i="3"/>
  <c r="U14" i="3"/>
  <c r="P14" i="3"/>
  <c r="S17" i="3"/>
  <c r="W17" i="3"/>
  <c r="U17" i="3"/>
  <c r="L24" i="3"/>
  <c r="L25" i="3" s="1"/>
  <c r="Z24" i="3"/>
  <c r="Z25" i="3" s="1"/>
  <c r="U9" i="3"/>
  <c r="W9" i="3"/>
  <c r="S9" i="3"/>
  <c r="O9" i="3"/>
  <c r="P11" i="3"/>
  <c r="R11" i="3"/>
  <c r="S13" i="3"/>
  <c r="V13" i="3"/>
  <c r="Y13" i="3"/>
  <c r="R13" i="3"/>
  <c r="W13" i="3"/>
  <c r="P13" i="3"/>
  <c r="U16" i="3"/>
  <c r="W16" i="3"/>
  <c r="S16" i="3"/>
  <c r="O16" i="3"/>
  <c r="Y16" i="3"/>
  <c r="Q16" i="3"/>
  <c r="I24" i="3"/>
  <c r="AG18" i="2"/>
  <c r="U9" i="2"/>
  <c r="W9" i="2"/>
  <c r="S9" i="2"/>
  <c r="O9" i="2"/>
  <c r="S13" i="2"/>
  <c r="V13" i="2"/>
  <c r="Y13" i="2"/>
  <c r="R13" i="2"/>
  <c r="W13" i="2"/>
  <c r="P13" i="2"/>
  <c r="S17" i="2"/>
  <c r="W17" i="2"/>
  <c r="U17" i="2"/>
  <c r="V8" i="2"/>
  <c r="O8" i="2"/>
  <c r="T8" i="2"/>
  <c r="U16" i="2"/>
  <c r="W16" i="2"/>
  <c r="S16" i="2"/>
  <c r="Y16" i="2"/>
  <c r="Q16" i="2"/>
  <c r="O16" i="2"/>
  <c r="L24" i="2"/>
  <c r="L25" i="2" s="1"/>
  <c r="Z24" i="2"/>
  <c r="Z25" i="2" s="1"/>
  <c r="P11" i="2"/>
  <c r="R11" i="2"/>
  <c r="R10" i="2"/>
  <c r="AA10" i="2"/>
  <c r="AA18" i="2" s="1"/>
  <c r="AA24" i="2" s="1"/>
  <c r="AA25" i="2" s="1"/>
  <c r="Q12" i="2"/>
  <c r="Y12" i="2"/>
  <c r="W12" i="2"/>
  <c r="T12" i="2"/>
  <c r="W14" i="2"/>
  <c r="U14" i="2"/>
  <c r="P14" i="2"/>
  <c r="AB24" i="2"/>
  <c r="AB25" i="2" s="1"/>
  <c r="I24" i="2"/>
  <c r="AG18" i="1"/>
  <c r="Q12" i="1"/>
  <c r="Y12" i="1"/>
  <c r="T12" i="1"/>
  <c r="W12" i="1"/>
  <c r="W17" i="1"/>
  <c r="U17" i="1"/>
  <c r="S17" i="1"/>
  <c r="AH17" i="1" s="1"/>
  <c r="R10" i="1"/>
  <c r="AA10" i="1"/>
  <c r="AA18" i="1" s="1"/>
  <c r="AA24" i="1" s="1"/>
  <c r="AA25" i="1" s="1"/>
  <c r="W14" i="1"/>
  <c r="U14" i="1"/>
  <c r="P14" i="1"/>
  <c r="AH14" i="1" s="1"/>
  <c r="L24" i="1"/>
  <c r="L25" i="1" s="1"/>
  <c r="Z24" i="1"/>
  <c r="Z25" i="1" s="1"/>
  <c r="P11" i="1"/>
  <c r="R11" i="1"/>
  <c r="T8" i="1"/>
  <c r="V8" i="1"/>
  <c r="O8" i="1"/>
  <c r="U9" i="1"/>
  <c r="O9" i="1"/>
  <c r="S9" i="1"/>
  <c r="W9" i="1"/>
  <c r="S13" i="1"/>
  <c r="Y13" i="1"/>
  <c r="R13" i="1"/>
  <c r="P13" i="1"/>
  <c r="V13" i="1"/>
  <c r="W13" i="1"/>
  <c r="U16" i="1"/>
  <c r="S16" i="1"/>
  <c r="Q16" i="1"/>
  <c r="W16" i="1"/>
  <c r="O16" i="1"/>
  <c r="Y16" i="1"/>
  <c r="I25" i="1"/>
  <c r="AB24" i="1"/>
  <c r="AB25" i="1" s="1"/>
  <c r="T18" i="4" l="1"/>
  <c r="T24" i="4" s="1"/>
  <c r="T25" i="4" s="1"/>
  <c r="AH9" i="2"/>
  <c r="V18" i="2"/>
  <c r="V24" i="2" s="1"/>
  <c r="V25" i="2" s="1"/>
  <c r="U18" i="1"/>
  <c r="U24" i="1" s="1"/>
  <c r="U25" i="1" s="1"/>
  <c r="T18" i="1"/>
  <c r="T24" i="1" s="1"/>
  <c r="T25" i="1" s="1"/>
  <c r="U18" i="4"/>
  <c r="U24" i="4" s="1"/>
  <c r="U25" i="4" s="1"/>
  <c r="Y18" i="4"/>
  <c r="Y24" i="4" s="1"/>
  <c r="Y25" i="4" s="1"/>
  <c r="W18" i="4"/>
  <c r="W24" i="4" s="1"/>
  <c r="W25" i="4" s="1"/>
  <c r="AH17" i="4"/>
  <c r="AH11" i="4"/>
  <c r="P18" i="4"/>
  <c r="P24" i="4" s="1"/>
  <c r="P25" i="4" s="1"/>
  <c r="I25" i="4"/>
  <c r="AH16" i="4"/>
  <c r="AH13" i="4"/>
  <c r="Q18" i="4"/>
  <c r="Q24" i="4" s="1"/>
  <c r="Q25" i="4" s="1"/>
  <c r="AH12" i="4"/>
  <c r="AH9" i="4"/>
  <c r="O18" i="4"/>
  <c r="AH8" i="4"/>
  <c r="S18" i="4"/>
  <c r="S24" i="4" s="1"/>
  <c r="S25" i="4" s="1"/>
  <c r="R18" i="4"/>
  <c r="R24" i="4" s="1"/>
  <c r="R25" i="4" s="1"/>
  <c r="AH10" i="4"/>
  <c r="AH14" i="3"/>
  <c r="Y18" i="3"/>
  <c r="Y24" i="3" s="1"/>
  <c r="Y25" i="3" s="1"/>
  <c r="S18" i="3"/>
  <c r="S24" i="3" s="1"/>
  <c r="S25" i="3" s="1"/>
  <c r="R18" i="3"/>
  <c r="R24" i="3" s="1"/>
  <c r="R25" i="3" s="1"/>
  <c r="AH10" i="3"/>
  <c r="W18" i="3"/>
  <c r="W24" i="3" s="1"/>
  <c r="W25" i="3" s="1"/>
  <c r="T18" i="3"/>
  <c r="T24" i="3" s="1"/>
  <c r="T25" i="3" s="1"/>
  <c r="I25" i="3"/>
  <c r="AH11" i="3"/>
  <c r="P18" i="3"/>
  <c r="P24" i="3" s="1"/>
  <c r="P25" i="3" s="1"/>
  <c r="U18" i="3"/>
  <c r="U24" i="3" s="1"/>
  <c r="U25" i="3" s="1"/>
  <c r="AH12" i="3"/>
  <c r="Q18" i="3"/>
  <c r="Q24" i="3" s="1"/>
  <c r="Q25" i="3" s="1"/>
  <c r="O18" i="3"/>
  <c r="AH8" i="3"/>
  <c r="AH16" i="3"/>
  <c r="AH13" i="3"/>
  <c r="AH9" i="3"/>
  <c r="AH17" i="3"/>
  <c r="V18" i="3"/>
  <c r="V24" i="3" s="1"/>
  <c r="V25" i="3" s="1"/>
  <c r="AH14" i="2"/>
  <c r="R18" i="2"/>
  <c r="R24" i="2" s="1"/>
  <c r="R25" i="2" s="1"/>
  <c r="AH10" i="2"/>
  <c r="AH17" i="2"/>
  <c r="S18" i="2"/>
  <c r="S24" i="2" s="1"/>
  <c r="S25" i="2" s="1"/>
  <c r="I25" i="2"/>
  <c r="Y18" i="2"/>
  <c r="Y24" i="2" s="1"/>
  <c r="Y25" i="2" s="1"/>
  <c r="AH16" i="2"/>
  <c r="AH13" i="2"/>
  <c r="W18" i="2"/>
  <c r="W24" i="2" s="1"/>
  <c r="W25" i="2" s="1"/>
  <c r="T18" i="2"/>
  <c r="T24" i="2" s="1"/>
  <c r="T25" i="2" s="1"/>
  <c r="AH8" i="2"/>
  <c r="O18" i="2"/>
  <c r="AH12" i="2"/>
  <c r="Q18" i="2"/>
  <c r="Q24" i="2" s="1"/>
  <c r="Q25" i="2" s="1"/>
  <c r="AH11" i="2"/>
  <c r="P18" i="2"/>
  <c r="P24" i="2" s="1"/>
  <c r="P25" i="2" s="1"/>
  <c r="U18" i="2"/>
  <c r="U24" i="2" s="1"/>
  <c r="U25" i="2" s="1"/>
  <c r="AH9" i="1"/>
  <c r="R18" i="1"/>
  <c r="R24" i="1" s="1"/>
  <c r="R25" i="1" s="1"/>
  <c r="AH10" i="1"/>
  <c r="AH13" i="1"/>
  <c r="W18" i="1"/>
  <c r="W24" i="1" s="1"/>
  <c r="W25" i="1" s="1"/>
  <c r="O18" i="1"/>
  <c r="AH8" i="1"/>
  <c r="AH11" i="1"/>
  <c r="P18" i="1"/>
  <c r="P24" i="1" s="1"/>
  <c r="P25" i="1" s="1"/>
  <c r="AH16" i="1"/>
  <c r="S18" i="1"/>
  <c r="S24" i="1" s="1"/>
  <c r="S25" i="1" s="1"/>
  <c r="V18" i="1"/>
  <c r="V24" i="1" s="1"/>
  <c r="V25" i="1" s="1"/>
  <c r="Y18" i="1"/>
  <c r="Y24" i="1" s="1"/>
  <c r="Y25" i="1" s="1"/>
  <c r="Q18" i="1"/>
  <c r="Q24" i="1" s="1"/>
  <c r="Q25" i="1" s="1"/>
  <c r="AH12" i="1"/>
  <c r="O24" i="4" l="1"/>
  <c r="AH18" i="4"/>
  <c r="O24" i="3"/>
  <c r="AH18" i="3"/>
  <c r="O24" i="2"/>
  <c r="AH18" i="2"/>
  <c r="O24" i="1"/>
  <c r="AH18" i="1"/>
  <c r="O25" i="4" l="1"/>
  <c r="AH24" i="4"/>
  <c r="O25" i="3"/>
  <c r="AH24" i="3"/>
  <c r="O25" i="2"/>
  <c r="AH24" i="2"/>
  <c r="O25" i="1"/>
  <c r="AH24" i="1"/>
</calcChain>
</file>

<file path=xl/sharedStrings.xml><?xml version="1.0" encoding="utf-8"?>
<sst xmlns="http://schemas.openxmlformats.org/spreadsheetml/2006/main" count="276" uniqueCount="51">
  <si>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</si>
  <si>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ტირიფონის სარწყავი  სისტემის ცენტრალური ნაწილი, ტაშისკარის სარწყავი სისტემის ბოლო ნაწილი რომლებიც მოხვედრილია სარწყავი სისტემის ზონაში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</si>
  <si>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</si>
  <si>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</si>
  <si>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</si>
  <si>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</si>
  <si>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</si>
  <si>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</si>
  <si>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</si>
  <si>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</si>
  <si>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</si>
  <si>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</si>
  <si>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</si>
  <si>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</si>
  <si>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</si>
  <si>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</si>
  <si>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</si>
  <si>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</si>
  <si>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</si>
  <si>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</si>
  <si>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</si>
  <si>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</si>
  <si>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</si>
  <si>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</si>
  <si>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</si>
  <si>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</si>
  <si>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</si>
  <si>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</si>
  <si>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</si>
  <si>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</si>
  <si>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</si>
  <si>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</si>
  <si>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 xml:space="preserve"> სიმინდი სამარცვლე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</si>
  <si>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</si>
  <si>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</si>
  <si>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</si>
  <si>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</si>
  <si>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</si>
  <si>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</si>
  <si>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</si>
  <si>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</si>
  <si>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</si>
  <si>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</si>
  <si>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</si>
  <si>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</si>
  <si>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</si>
  <si>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ტირიფონი (ტირიფონის ს.ს)</t>
  </si>
  <si>
    <t>ტირიფონი (მერეთის თემის ს.ს.)</t>
  </si>
  <si>
    <t>ტირიფონი (არბო-დიცის ს.ს)</t>
  </si>
  <si>
    <t>ტირიფონი (ძევერა-შერთულის ს.ს)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</si>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</sst>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49" fontId="5" fillId="2" borderId="19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view="pageBreakPreview" zoomScale="50" zoomScaleNormal="100" zoomScaleSheetLayoutView="50" workbookViewId="0">
      <selection activeCell="H14" sqref="H14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6.6640625" style="63" customWidth="1"/>
    <col min="13" max="14" width="6.6640625" style="1" customWidth="1"/>
    <col min="15" max="32" width="16.109375" style="1" customWidth="1"/>
    <col min="33" max="33" width="16.109375" style="63" customWidth="1"/>
    <col min="34" max="34" width="19.5546875" style="63" customWidth="1"/>
    <col min="35" max="16384" width="9.109375" style="1"/>
  </cols>
  <sheetData>
    <row r="1" spans="1:34" ht="48" customHeight="1" thickBot="1" x14ac:dyDescent="0.4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34" ht="18.600000000000001" x14ac:dyDescent="0.4">
      <c r="A2" s="70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16.2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16.8" thickBot="1" x14ac:dyDescent="0.35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16.8" thickBot="1" x14ac:dyDescent="0.35">
      <c r="A5" s="79" t="s">
        <v>2</v>
      </c>
      <c r="B5" s="81" t="s">
        <v>3</v>
      </c>
      <c r="C5" s="81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83" t="s">
        <v>9</v>
      </c>
      <c r="I5" s="85" t="s">
        <v>10</v>
      </c>
      <c r="J5" s="86"/>
      <c r="K5" s="85" t="s">
        <v>11</v>
      </c>
      <c r="L5" s="87"/>
      <c r="M5" s="66" t="s">
        <v>12</v>
      </c>
      <c r="N5" s="67"/>
      <c r="O5" s="66" t="s">
        <v>13</v>
      </c>
      <c r="P5" s="67"/>
      <c r="Q5" s="66" t="s">
        <v>14</v>
      </c>
      <c r="R5" s="67"/>
      <c r="S5" s="66" t="s">
        <v>15</v>
      </c>
      <c r="T5" s="67"/>
      <c r="U5" s="66" t="s">
        <v>16</v>
      </c>
      <c r="V5" s="67"/>
      <c r="W5" s="66" t="s">
        <v>17</v>
      </c>
      <c r="X5" s="67"/>
      <c r="Y5" s="66" t="s">
        <v>18</v>
      </c>
      <c r="Z5" s="67"/>
      <c r="AA5" s="66" t="s">
        <v>19</v>
      </c>
      <c r="AB5" s="67"/>
      <c r="AC5" s="66" t="s">
        <v>20</v>
      </c>
      <c r="AD5" s="67"/>
      <c r="AE5" s="66" t="s">
        <v>21</v>
      </c>
      <c r="AF5" s="67"/>
      <c r="AG5" s="68" t="s">
        <v>22</v>
      </c>
      <c r="AH5" s="69"/>
    </row>
    <row r="6" spans="1:34" ht="29.4" thickBot="1" x14ac:dyDescent="0.35">
      <c r="A6" s="80"/>
      <c r="B6" s="82"/>
      <c r="C6" s="82"/>
      <c r="D6" s="82"/>
      <c r="E6" s="82"/>
      <c r="F6" s="84"/>
      <c r="G6" s="82"/>
      <c r="H6" s="84"/>
      <c r="I6" s="2" t="s">
        <v>23</v>
      </c>
      <c r="J6" s="3" t="s">
        <v>24</v>
      </c>
      <c r="K6" s="2" t="s">
        <v>23</v>
      </c>
      <c r="L6" s="4" t="s">
        <v>24</v>
      </c>
      <c r="M6" s="2" t="s">
        <v>23</v>
      </c>
      <c r="N6" s="3" t="s">
        <v>24</v>
      </c>
      <c r="O6" s="2" t="s">
        <v>23</v>
      </c>
      <c r="P6" s="3" t="s">
        <v>25</v>
      </c>
      <c r="Q6" s="2" t="s">
        <v>23</v>
      </c>
      <c r="R6" s="5" t="s">
        <v>24</v>
      </c>
      <c r="S6" s="2" t="s">
        <v>23</v>
      </c>
      <c r="T6" s="3" t="s">
        <v>25</v>
      </c>
      <c r="U6" s="2" t="s">
        <v>23</v>
      </c>
      <c r="V6" s="3" t="s">
        <v>24</v>
      </c>
      <c r="W6" s="2" t="s">
        <v>23</v>
      </c>
      <c r="X6" s="3" t="s">
        <v>24</v>
      </c>
      <c r="Y6" s="2" t="s">
        <v>23</v>
      </c>
      <c r="Z6" s="3" t="s">
        <v>25</v>
      </c>
      <c r="AA6" s="2" t="s">
        <v>23</v>
      </c>
      <c r="AB6" s="3" t="s">
        <v>24</v>
      </c>
      <c r="AC6" s="2" t="s">
        <v>23</v>
      </c>
      <c r="AD6" s="3" t="s">
        <v>25</v>
      </c>
      <c r="AE6" s="2" t="s">
        <v>23</v>
      </c>
      <c r="AF6" s="3" t="s">
        <v>24</v>
      </c>
      <c r="AG6" s="6" t="s">
        <v>26</v>
      </c>
      <c r="AH6" s="6" t="s">
        <v>27</v>
      </c>
    </row>
    <row r="7" spans="1:34" ht="15" thickBot="1" x14ac:dyDescent="0.35">
      <c r="A7" s="7">
        <v>1</v>
      </c>
      <c r="B7" s="7">
        <f>A7+1</f>
        <v>2</v>
      </c>
      <c r="C7" s="7">
        <f t="shared" ref="C7:AH7" si="0">B7+1</f>
        <v>3</v>
      </c>
      <c r="D7" s="7">
        <f t="shared" si="0"/>
        <v>4</v>
      </c>
      <c r="E7" s="7">
        <f t="shared" si="0"/>
        <v>5</v>
      </c>
      <c r="F7" s="7">
        <f t="shared" si="0"/>
        <v>6</v>
      </c>
      <c r="G7" s="7">
        <f t="shared" si="0"/>
        <v>7</v>
      </c>
      <c r="H7" s="7">
        <f t="shared" si="0"/>
        <v>8</v>
      </c>
      <c r="I7" s="7">
        <f t="shared" si="0"/>
        <v>9</v>
      </c>
      <c r="J7" s="7">
        <f t="shared" si="0"/>
        <v>10</v>
      </c>
      <c r="K7" s="7">
        <f t="shared" si="0"/>
        <v>11</v>
      </c>
      <c r="L7" s="7">
        <f t="shared" si="0"/>
        <v>12</v>
      </c>
      <c r="M7" s="7">
        <f t="shared" si="0"/>
        <v>13</v>
      </c>
      <c r="N7" s="7">
        <f t="shared" si="0"/>
        <v>14</v>
      </c>
      <c r="O7" s="7">
        <f t="shared" si="0"/>
        <v>15</v>
      </c>
      <c r="P7" s="7">
        <f t="shared" si="0"/>
        <v>16</v>
      </c>
      <c r="Q7" s="7">
        <f t="shared" si="0"/>
        <v>17</v>
      </c>
      <c r="R7" s="7">
        <f t="shared" si="0"/>
        <v>18</v>
      </c>
      <c r="S7" s="7">
        <f t="shared" si="0"/>
        <v>19</v>
      </c>
      <c r="T7" s="7">
        <f t="shared" si="0"/>
        <v>20</v>
      </c>
      <c r="U7" s="7">
        <f t="shared" si="0"/>
        <v>21</v>
      </c>
      <c r="V7" s="7">
        <f t="shared" si="0"/>
        <v>22</v>
      </c>
      <c r="W7" s="7">
        <f t="shared" si="0"/>
        <v>23</v>
      </c>
      <c r="X7" s="7">
        <f t="shared" si="0"/>
        <v>24</v>
      </c>
      <c r="Y7" s="7">
        <f t="shared" si="0"/>
        <v>25</v>
      </c>
      <c r="Z7" s="7">
        <f t="shared" si="0"/>
        <v>26</v>
      </c>
      <c r="AA7" s="7">
        <f t="shared" si="0"/>
        <v>27</v>
      </c>
      <c r="AB7" s="7">
        <f t="shared" si="0"/>
        <v>28</v>
      </c>
      <c r="AC7" s="7">
        <f t="shared" si="0"/>
        <v>29</v>
      </c>
      <c r="AD7" s="7">
        <f t="shared" si="0"/>
        <v>30</v>
      </c>
      <c r="AE7" s="7">
        <f t="shared" si="0"/>
        <v>31</v>
      </c>
      <c r="AF7" s="7">
        <f t="shared" si="0"/>
        <v>32</v>
      </c>
      <c r="AG7" s="7">
        <f t="shared" si="0"/>
        <v>33</v>
      </c>
      <c r="AH7" s="7">
        <f t="shared" si="0"/>
        <v>34</v>
      </c>
    </row>
    <row r="8" spans="1:34" ht="39.75" customHeight="1" x14ac:dyDescent="0.3">
      <c r="A8" s="8">
        <v>1</v>
      </c>
      <c r="B8" s="9" t="s">
        <v>28</v>
      </c>
      <c r="C8" s="10">
        <v>1235</v>
      </c>
      <c r="D8" s="10">
        <f>C8/86.4</f>
        <v>14.293981481481481</v>
      </c>
      <c r="E8" s="10">
        <f>D8/15</f>
        <v>0.95293209876543206</v>
      </c>
      <c r="F8" s="10">
        <v>38.6</v>
      </c>
      <c r="G8" s="10">
        <f>E8*F8</f>
        <v>36.783179012345677</v>
      </c>
      <c r="H8" s="10">
        <v>3</v>
      </c>
      <c r="I8" s="11"/>
      <c r="J8" s="12"/>
      <c r="K8" s="11"/>
      <c r="L8" s="12"/>
      <c r="M8" s="13"/>
      <c r="N8" s="14"/>
      <c r="O8" s="15">
        <f>G8*15*86.4</f>
        <v>47670.999999999993</v>
      </c>
      <c r="P8" s="14"/>
      <c r="Q8" s="13"/>
      <c r="R8" s="14"/>
      <c r="S8" s="13"/>
      <c r="T8" s="16">
        <f>G8*16*86.4</f>
        <v>50849.066666666666</v>
      </c>
      <c r="U8" s="13"/>
      <c r="V8" s="16">
        <f>G8*16*86.4</f>
        <v>50849.066666666666</v>
      </c>
      <c r="W8" s="13"/>
      <c r="X8" s="14"/>
      <c r="Y8" s="13"/>
      <c r="Z8" s="14"/>
      <c r="AA8" s="13"/>
      <c r="AB8" s="17"/>
      <c r="AC8" s="18"/>
      <c r="AD8" s="17"/>
      <c r="AE8" s="18"/>
      <c r="AF8" s="17"/>
      <c r="AG8" s="19">
        <f>F8*H8</f>
        <v>115.80000000000001</v>
      </c>
      <c r="AH8" s="20">
        <f>I8+J8+K8+L8+M8+N8+O8+P8+Q8+R8+S8+T8+U8+V8+W8+X8+Y8+Z8+AA8+AB8+AC8+AD8+AE8+AF8</f>
        <v>149369.1333333333</v>
      </c>
    </row>
    <row r="9" spans="1:34" ht="39.75" customHeight="1" x14ac:dyDescent="0.3">
      <c r="A9" s="21">
        <f>A8+1</f>
        <v>2</v>
      </c>
      <c r="B9" s="22" t="s">
        <v>29</v>
      </c>
      <c r="C9" s="23">
        <v>1235</v>
      </c>
      <c r="D9" s="23">
        <f t="shared" ref="D9:D17" si="1">C9/86.4</f>
        <v>14.293981481481481</v>
      </c>
      <c r="E9" s="23">
        <f t="shared" ref="E9:E17" si="2">D9/15</f>
        <v>0.95293209876543206</v>
      </c>
      <c r="F9" s="23">
        <v>2133.12</v>
      </c>
      <c r="G9" s="23">
        <f t="shared" ref="G9:G17" si="3">E9*F9</f>
        <v>2032.7185185185183</v>
      </c>
      <c r="H9" s="23">
        <v>4</v>
      </c>
      <c r="I9" s="24"/>
      <c r="J9" s="25"/>
      <c r="K9" s="24"/>
      <c r="L9" s="25"/>
      <c r="M9" s="26"/>
      <c r="N9" s="27"/>
      <c r="O9" s="28">
        <f>G9*15*86.4</f>
        <v>2634403.1999999997</v>
      </c>
      <c r="P9" s="27"/>
      <c r="Q9" s="26"/>
      <c r="R9" s="27"/>
      <c r="S9" s="28">
        <f>G9*15*86.4</f>
        <v>2634403.1999999997</v>
      </c>
      <c r="T9" s="27"/>
      <c r="U9" s="28">
        <f>G9*15*86.4</f>
        <v>2634403.1999999997</v>
      </c>
      <c r="V9" s="27"/>
      <c r="W9" s="28">
        <f>G9*15*86.4</f>
        <v>2634403.1999999997</v>
      </c>
      <c r="X9" s="27"/>
      <c r="Y9" s="26"/>
      <c r="Z9" s="27"/>
      <c r="AA9" s="26"/>
      <c r="AB9" s="29"/>
      <c r="AC9" s="30"/>
      <c r="AD9" s="29"/>
      <c r="AE9" s="30"/>
      <c r="AF9" s="29"/>
      <c r="AG9" s="31">
        <f>F9*H9</f>
        <v>8532.48</v>
      </c>
      <c r="AH9" s="32">
        <f>I9+J9+K9+L9+M9+N9+O9+P9+Q9+R9+S9+T9+U9+V9+W9+X9+Y9+Z9+AA9+AB9+AC9+AD9+AE9+AF9</f>
        <v>10537612.799999999</v>
      </c>
    </row>
    <row r="10" spans="1:34" ht="39.75" customHeight="1" x14ac:dyDescent="0.3">
      <c r="A10" s="21">
        <f t="shared" ref="A10:A25" si="4">A9+1</f>
        <v>3</v>
      </c>
      <c r="B10" s="22" t="s">
        <v>30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>
        <v>78</v>
      </c>
      <c r="G10" s="23">
        <f t="shared" si="3"/>
        <v>84.921296296296291</v>
      </c>
      <c r="H10" s="23">
        <v>2</v>
      </c>
      <c r="I10" s="24"/>
      <c r="J10" s="25"/>
      <c r="K10" s="24"/>
      <c r="L10" s="25"/>
      <c r="M10" s="26"/>
      <c r="N10" s="27"/>
      <c r="O10" s="26"/>
      <c r="P10" s="27"/>
      <c r="Q10" s="26"/>
      <c r="R10" s="33">
        <f>G10*16*86.47</f>
        <v>117490.31185185185</v>
      </c>
      <c r="S10" s="26"/>
      <c r="T10" s="27"/>
      <c r="U10" s="26"/>
      <c r="V10" s="27"/>
      <c r="W10" s="26"/>
      <c r="X10" s="27"/>
      <c r="Y10" s="26"/>
      <c r="Z10" s="27"/>
      <c r="AA10" s="28">
        <f>G10*15*86.4</f>
        <v>110058</v>
      </c>
      <c r="AB10" s="29"/>
      <c r="AC10" s="30"/>
      <c r="AD10" s="29"/>
      <c r="AE10" s="30"/>
      <c r="AF10" s="29"/>
      <c r="AG10" s="31">
        <f t="shared" ref="AG10:AG16" si="5">F10*H10</f>
        <v>156</v>
      </c>
      <c r="AH10" s="32">
        <f t="shared" ref="AH10:AH17" si="6">I10+J10+K10+L10+M10+N10+O10+P10+Q10+R10+S10+T10+U10+V10+W10+X10+Y10+Z10+AA10+AB10+AC10+AD10+AE10+AF10</f>
        <v>227548.31185185185</v>
      </c>
    </row>
    <row r="11" spans="1:34" ht="39.75" customHeight="1" thickBot="1" x14ac:dyDescent="0.35">
      <c r="A11" s="21">
        <f t="shared" si="4"/>
        <v>4</v>
      </c>
      <c r="B11" s="22" t="s">
        <v>31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/>
      <c r="G11" s="23">
        <f t="shared" si="3"/>
        <v>0</v>
      </c>
      <c r="H11" s="23">
        <v>2</v>
      </c>
      <c r="I11" s="24"/>
      <c r="J11" s="25"/>
      <c r="K11" s="24"/>
      <c r="L11" s="25"/>
      <c r="M11" s="26"/>
      <c r="N11" s="27"/>
      <c r="O11" s="26"/>
      <c r="P11" s="33">
        <f>G11*16*86.4</f>
        <v>0</v>
      </c>
      <c r="Q11" s="26"/>
      <c r="R11" s="33">
        <f>G11*16*86.4</f>
        <v>0</v>
      </c>
      <c r="S11" s="26"/>
      <c r="T11" s="27"/>
      <c r="U11" s="26"/>
      <c r="V11" s="27"/>
      <c r="W11" s="26"/>
      <c r="X11" s="27"/>
      <c r="Y11" s="26"/>
      <c r="Z11" s="27"/>
      <c r="AA11" s="26"/>
      <c r="AB11" s="29"/>
      <c r="AC11" s="30"/>
      <c r="AD11" s="29"/>
      <c r="AE11" s="30"/>
      <c r="AF11" s="29"/>
      <c r="AG11" s="31">
        <f t="shared" si="5"/>
        <v>0</v>
      </c>
      <c r="AH11" s="32">
        <f t="shared" si="6"/>
        <v>0</v>
      </c>
    </row>
    <row r="12" spans="1:34" ht="39.75" customHeight="1" thickBot="1" x14ac:dyDescent="0.35">
      <c r="A12" s="21">
        <f t="shared" si="4"/>
        <v>5</v>
      </c>
      <c r="B12" s="22" t="s">
        <v>32</v>
      </c>
      <c r="C12" s="23">
        <v>1411</v>
      </c>
      <c r="D12" s="23">
        <f t="shared" si="1"/>
        <v>16.331018518518519</v>
      </c>
      <c r="E12" s="23">
        <f t="shared" si="2"/>
        <v>1.0887345679012346</v>
      </c>
      <c r="F12" s="23">
        <v>743.31</v>
      </c>
      <c r="G12" s="23">
        <f t="shared" si="3"/>
        <v>809.26729166666667</v>
      </c>
      <c r="H12" s="23">
        <v>4</v>
      </c>
      <c r="I12" s="24"/>
      <c r="J12" s="25"/>
      <c r="K12" s="24"/>
      <c r="L12" s="25"/>
      <c r="M12" s="26"/>
      <c r="N12" s="27"/>
      <c r="O12" s="26"/>
      <c r="P12" s="27"/>
      <c r="Q12" s="28">
        <f>G12*15*86.4</f>
        <v>1048810.4100000001</v>
      </c>
      <c r="R12" s="27"/>
      <c r="S12" s="26"/>
      <c r="T12" s="16">
        <f>G12*16*86.4</f>
        <v>1118731.1040000001</v>
      </c>
      <c r="U12" s="26"/>
      <c r="V12" s="27"/>
      <c r="W12" s="28">
        <f>G12*15*86.4</f>
        <v>1048810.4100000001</v>
      </c>
      <c r="X12" s="27"/>
      <c r="Y12" s="28">
        <f>G12*15*86.4</f>
        <v>1048810.4100000001</v>
      </c>
      <c r="Z12" s="27"/>
      <c r="AA12" s="26"/>
      <c r="AB12" s="29"/>
      <c r="AC12" s="30"/>
      <c r="AD12" s="29"/>
      <c r="AE12" s="30"/>
      <c r="AF12" s="29"/>
      <c r="AG12" s="31">
        <f t="shared" si="5"/>
        <v>2973.24</v>
      </c>
      <c r="AH12" s="32">
        <f t="shared" si="6"/>
        <v>4265162.3340000007</v>
      </c>
    </row>
    <row r="13" spans="1:34" ht="39.75" customHeight="1" x14ac:dyDescent="0.3">
      <c r="A13" s="21">
        <f t="shared" si="4"/>
        <v>6</v>
      </c>
      <c r="B13" s="22" t="s">
        <v>33</v>
      </c>
      <c r="C13" s="23">
        <v>1235</v>
      </c>
      <c r="D13" s="23">
        <f t="shared" si="1"/>
        <v>14.293981481481481</v>
      </c>
      <c r="E13" s="23">
        <f t="shared" si="2"/>
        <v>0.95293209876543206</v>
      </c>
      <c r="F13" s="23">
        <v>40.65</v>
      </c>
      <c r="G13" s="23">
        <f t="shared" si="3"/>
        <v>38.73668981481481</v>
      </c>
      <c r="H13" s="23">
        <v>6</v>
      </c>
      <c r="I13" s="24"/>
      <c r="J13" s="25"/>
      <c r="K13" s="24"/>
      <c r="L13" s="25"/>
      <c r="M13" s="26"/>
      <c r="N13" s="27"/>
      <c r="O13" s="26"/>
      <c r="P13" s="33">
        <f>G13*16*86.4</f>
        <v>53549.599999999999</v>
      </c>
      <c r="Q13" s="26"/>
      <c r="R13" s="33">
        <f>G13*16*86.4</f>
        <v>53549.599999999999</v>
      </c>
      <c r="S13" s="28">
        <f>G13*15*86.4</f>
        <v>50202.75</v>
      </c>
      <c r="T13" s="27"/>
      <c r="U13" s="26"/>
      <c r="V13" s="16">
        <f>G13*16*86.4</f>
        <v>53549.599999999999</v>
      </c>
      <c r="W13" s="28">
        <f>G13*15*86.4</f>
        <v>50202.75</v>
      </c>
      <c r="X13" s="27"/>
      <c r="Y13" s="28">
        <f>G13*15*86.4</f>
        <v>50202.75</v>
      </c>
      <c r="Z13" s="27"/>
      <c r="AA13" s="26"/>
      <c r="AB13" s="29"/>
      <c r="AC13" s="30"/>
      <c r="AD13" s="29"/>
      <c r="AE13" s="30"/>
      <c r="AF13" s="29"/>
      <c r="AG13" s="31">
        <f t="shared" si="5"/>
        <v>243.89999999999998</v>
      </c>
      <c r="AH13" s="32">
        <f t="shared" si="6"/>
        <v>311257.05000000005</v>
      </c>
    </row>
    <row r="14" spans="1:34" ht="39.75" customHeight="1" x14ac:dyDescent="0.3">
      <c r="A14" s="21">
        <f t="shared" si="4"/>
        <v>7</v>
      </c>
      <c r="B14" s="22" t="s">
        <v>34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>
        <v>4.0199999999999996</v>
      </c>
      <c r="G14" s="23">
        <f t="shared" si="3"/>
        <v>4.3767129629629622</v>
      </c>
      <c r="H14" s="23">
        <v>3</v>
      </c>
      <c r="I14" s="24"/>
      <c r="J14" s="25"/>
      <c r="K14" s="24"/>
      <c r="L14" s="25"/>
      <c r="M14" s="26"/>
      <c r="N14" s="27"/>
      <c r="O14" s="26"/>
      <c r="P14" s="33">
        <f>G14*16*86.4</f>
        <v>6050.3679999999995</v>
      </c>
      <c r="Q14" s="26"/>
      <c r="R14" s="27"/>
      <c r="S14" s="26"/>
      <c r="T14" s="27"/>
      <c r="U14" s="28">
        <f>G14*15*86.4</f>
        <v>5672.22</v>
      </c>
      <c r="V14" s="27"/>
      <c r="W14" s="28">
        <f>G14*15*86.4</f>
        <v>5672.22</v>
      </c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12.059999999999999</v>
      </c>
      <c r="AH14" s="32">
        <f t="shared" si="6"/>
        <v>17394.808000000001</v>
      </c>
    </row>
    <row r="15" spans="1:34" ht="39.75" customHeight="1" x14ac:dyDescent="0.3">
      <c r="A15" s="21">
        <f t="shared" si="4"/>
        <v>8</v>
      </c>
      <c r="B15" s="22" t="s">
        <v>35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/>
      <c r="G15" s="23">
        <f t="shared" si="3"/>
        <v>0</v>
      </c>
      <c r="H15" s="23"/>
      <c r="I15" s="24"/>
      <c r="J15" s="25"/>
      <c r="K15" s="24"/>
      <c r="L15" s="25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9"/>
      <c r="AC15" s="30"/>
      <c r="AD15" s="29"/>
      <c r="AE15" s="30"/>
      <c r="AF15" s="29"/>
      <c r="AG15" s="31">
        <f t="shared" si="5"/>
        <v>0</v>
      </c>
      <c r="AH15" s="32">
        <f t="shared" si="6"/>
        <v>0</v>
      </c>
    </row>
    <row r="16" spans="1:34" ht="39.75" customHeight="1" x14ac:dyDescent="0.3">
      <c r="A16" s="21">
        <f t="shared" si="4"/>
        <v>9</v>
      </c>
      <c r="B16" s="22" t="s">
        <v>36</v>
      </c>
      <c r="C16" s="23">
        <v>1411</v>
      </c>
      <c r="D16" s="23">
        <f t="shared" si="1"/>
        <v>16.331018518518519</v>
      </c>
      <c r="E16" s="23">
        <f t="shared" si="2"/>
        <v>1.0887345679012346</v>
      </c>
      <c r="F16" s="23">
        <v>82.58</v>
      </c>
      <c r="G16" s="23">
        <f t="shared" si="3"/>
        <v>89.90770061728395</v>
      </c>
      <c r="H16" s="23">
        <v>6</v>
      </c>
      <c r="I16" s="24"/>
      <c r="J16" s="25"/>
      <c r="K16" s="24"/>
      <c r="L16" s="25"/>
      <c r="M16" s="26"/>
      <c r="N16" s="27"/>
      <c r="O16" s="28">
        <f>G16*15*86.4</f>
        <v>116520.38</v>
      </c>
      <c r="P16" s="27"/>
      <c r="Q16" s="28">
        <f>G16*15*86.4</f>
        <v>116520.38</v>
      </c>
      <c r="R16" s="27"/>
      <c r="S16" s="28">
        <f>G16*15*86.4</f>
        <v>116520.38</v>
      </c>
      <c r="T16" s="27"/>
      <c r="U16" s="28">
        <f>G16*15*86.4</f>
        <v>116520.38</v>
      </c>
      <c r="V16" s="27"/>
      <c r="W16" s="28">
        <f>G16*15*86.4</f>
        <v>116520.38</v>
      </c>
      <c r="X16" s="27"/>
      <c r="Y16" s="28">
        <f>G16*15*86.4</f>
        <v>116520.38</v>
      </c>
      <c r="Z16" s="27"/>
      <c r="AA16" s="26"/>
      <c r="AB16" s="29"/>
      <c r="AC16" s="30"/>
      <c r="AD16" s="29"/>
      <c r="AE16" s="30"/>
      <c r="AF16" s="29"/>
      <c r="AG16" s="31">
        <f t="shared" si="5"/>
        <v>495.48</v>
      </c>
      <c r="AH16" s="32">
        <f t="shared" si="6"/>
        <v>699122.28</v>
      </c>
    </row>
    <row r="17" spans="1:34" ht="39.75" customHeight="1" thickBot="1" x14ac:dyDescent="0.35">
      <c r="A17" s="21">
        <f t="shared" si="4"/>
        <v>10</v>
      </c>
      <c r="B17" s="34" t="s">
        <v>37</v>
      </c>
      <c r="C17" s="35">
        <v>1411</v>
      </c>
      <c r="D17" s="35">
        <f t="shared" si="1"/>
        <v>16.331018518518519</v>
      </c>
      <c r="E17" s="35">
        <f t="shared" si="2"/>
        <v>1.0887345679012346</v>
      </c>
      <c r="F17" s="35">
        <v>28.46</v>
      </c>
      <c r="G17" s="35">
        <f t="shared" si="3"/>
        <v>30.985385802469136</v>
      </c>
      <c r="H17" s="35">
        <v>3</v>
      </c>
      <c r="I17" s="36"/>
      <c r="J17" s="37"/>
      <c r="K17" s="36"/>
      <c r="L17" s="37"/>
      <c r="M17" s="38"/>
      <c r="N17" s="39"/>
      <c r="O17" s="38"/>
      <c r="P17" s="39"/>
      <c r="Q17" s="38"/>
      <c r="R17" s="39"/>
      <c r="S17" s="40">
        <f>G17*15*86.4</f>
        <v>40157.060000000005</v>
      </c>
      <c r="T17" s="39"/>
      <c r="U17" s="28">
        <f>G17*15*86.4</f>
        <v>40157.060000000005</v>
      </c>
      <c r="V17" s="39"/>
      <c r="W17" s="28">
        <f>G17*15*86.4</f>
        <v>40157.060000000005</v>
      </c>
      <c r="X17" s="39"/>
      <c r="Y17" s="38"/>
      <c r="Z17" s="39"/>
      <c r="AA17" s="38"/>
      <c r="AB17" s="41"/>
      <c r="AC17" s="42"/>
      <c r="AD17" s="41"/>
      <c r="AE17" s="42"/>
      <c r="AF17" s="41"/>
      <c r="AG17" s="43">
        <f>F17*H17</f>
        <v>85.38</v>
      </c>
      <c r="AH17" s="44">
        <f t="shared" si="6"/>
        <v>120471.18000000002</v>
      </c>
    </row>
    <row r="18" spans="1:34" ht="39.75" customHeight="1" x14ac:dyDescent="0.3">
      <c r="A18" s="21">
        <f t="shared" si="4"/>
        <v>11</v>
      </c>
      <c r="B18" s="64" t="s">
        <v>38</v>
      </c>
      <c r="C18" s="45"/>
      <c r="D18" s="45"/>
      <c r="E18" s="45"/>
      <c r="F18" s="45"/>
      <c r="G18" s="45"/>
      <c r="H18" s="46"/>
      <c r="I18" s="47">
        <f>I8+I9+I10+I11+I12+I13+I14+I15+I16+I17</f>
        <v>0</v>
      </c>
      <c r="J18" s="48">
        <f>J8+J9+J10+J11+J12+J13+J14+J15+J16+J17</f>
        <v>0</v>
      </c>
      <c r="K18" s="47">
        <f>K8+K9+K10+K11+K12+K13+K14+K15+K16+K17</f>
        <v>0</v>
      </c>
      <c r="L18" s="48">
        <f>L8+L9+L10+L11+L12+L13+L14+L15+L16+L17</f>
        <v>0</v>
      </c>
      <c r="M18" s="47">
        <f t="shared" ref="M18:AF18" si="7">M8+M9+M10+M11+M12+M13+M14+M15+M16+M17</f>
        <v>0</v>
      </c>
      <c r="N18" s="48">
        <f t="shared" si="7"/>
        <v>0</v>
      </c>
      <c r="O18" s="47">
        <f t="shared" si="7"/>
        <v>2798594.5799999996</v>
      </c>
      <c r="P18" s="48">
        <f t="shared" si="7"/>
        <v>59599.968000000001</v>
      </c>
      <c r="Q18" s="47">
        <f t="shared" si="7"/>
        <v>1165330.79</v>
      </c>
      <c r="R18" s="48">
        <f t="shared" si="7"/>
        <v>171039.91185185185</v>
      </c>
      <c r="S18" s="47">
        <f t="shared" si="7"/>
        <v>2841283.3899999997</v>
      </c>
      <c r="T18" s="48">
        <f t="shared" si="7"/>
        <v>1169580.1706666667</v>
      </c>
      <c r="U18" s="47">
        <f t="shared" si="7"/>
        <v>2796752.86</v>
      </c>
      <c r="V18" s="48">
        <f t="shared" si="7"/>
        <v>104398.66666666666</v>
      </c>
      <c r="W18" s="47">
        <f t="shared" si="7"/>
        <v>3895766.02</v>
      </c>
      <c r="X18" s="48">
        <f t="shared" si="7"/>
        <v>0</v>
      </c>
      <c r="Y18" s="47">
        <f t="shared" si="7"/>
        <v>1215533.54</v>
      </c>
      <c r="Z18" s="48">
        <f t="shared" si="7"/>
        <v>0</v>
      </c>
      <c r="AA18" s="47">
        <f t="shared" si="7"/>
        <v>110058</v>
      </c>
      <c r="AB18" s="48">
        <f t="shared" si="7"/>
        <v>0</v>
      </c>
      <c r="AC18" s="47">
        <f t="shared" si="7"/>
        <v>0</v>
      </c>
      <c r="AD18" s="48">
        <f t="shared" si="7"/>
        <v>0</v>
      </c>
      <c r="AE18" s="47">
        <f t="shared" si="7"/>
        <v>0</v>
      </c>
      <c r="AF18" s="48">
        <f t="shared" si="7"/>
        <v>0</v>
      </c>
      <c r="AG18" s="47">
        <f>AG8+AG9+AG10+AG11+AG12+AG13+AG14+AG15+AG16+AG17</f>
        <v>12614.339999999997</v>
      </c>
      <c r="AH18" s="48">
        <f>I18+J18+K18+L18+M18+N18+O18+P18+Q18+R18+S18+T18+U18+V18+W18+X18+Y18+Z18+AA18+AB18+AC18+AD18+AE18+AF18</f>
        <v>16327937.897185184</v>
      </c>
    </row>
    <row r="19" spans="1:34" ht="39.75" customHeight="1" x14ac:dyDescent="0.3">
      <c r="A19" s="21">
        <f t="shared" si="4"/>
        <v>12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9.75" customHeight="1" x14ac:dyDescent="0.3">
      <c r="A20" s="21">
        <f t="shared" si="4"/>
        <v>13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9.75" customHeight="1" x14ac:dyDescent="0.3">
      <c r="A21" s="21">
        <f t="shared" si="4"/>
        <v>14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9.75" customHeight="1" x14ac:dyDescent="0.3">
      <c r="A22" s="21">
        <f t="shared" si="4"/>
        <v>15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9.75" customHeight="1" x14ac:dyDescent="0.3">
      <c r="A23" s="21">
        <f t="shared" si="4"/>
        <v>16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9.75" customHeight="1" x14ac:dyDescent="0.3">
      <c r="A24" s="21">
        <f t="shared" si="4"/>
        <v>17</v>
      </c>
      <c r="B24" s="22" t="s">
        <v>44</v>
      </c>
      <c r="C24" s="49"/>
      <c r="D24" s="49"/>
      <c r="E24" s="49"/>
      <c r="F24" s="49"/>
      <c r="G24" s="49"/>
      <c r="H24" s="49"/>
      <c r="I24" s="58">
        <f>I18/I23</f>
        <v>0</v>
      </c>
      <c r="J24" s="59">
        <f>J18/J23</f>
        <v>0</v>
      </c>
      <c r="K24" s="58">
        <f t="shared" ref="K24:AE24" si="20">K18/K23</f>
        <v>0</v>
      </c>
      <c r="L24" s="59">
        <f t="shared" si="20"/>
        <v>0</v>
      </c>
      <c r="M24" s="58">
        <f t="shared" si="20"/>
        <v>0</v>
      </c>
      <c r="N24" s="59">
        <f t="shared" si="20"/>
        <v>0</v>
      </c>
      <c r="O24" s="58">
        <f>O18/O23</f>
        <v>4897314.0142268417</v>
      </c>
      <c r="P24" s="59">
        <f t="shared" si="20"/>
        <v>104295.12035068379</v>
      </c>
      <c r="Q24" s="58">
        <f t="shared" si="20"/>
        <v>2039234.5679012348</v>
      </c>
      <c r="R24" s="59">
        <f t="shared" si="20"/>
        <v>299306.0028381095</v>
      </c>
      <c r="S24" s="58">
        <f t="shared" si="20"/>
        <v>4972015.9767610747</v>
      </c>
      <c r="T24" s="59">
        <f t="shared" si="20"/>
        <v>2046670.6401495601</v>
      </c>
      <c r="U24" s="58">
        <f t="shared" si="20"/>
        <v>4894091.1532841614</v>
      </c>
      <c r="V24" s="59">
        <f t="shared" si="20"/>
        <v>182689.217290367</v>
      </c>
      <c r="W24" s="58">
        <f t="shared" si="20"/>
        <v>6817275.236020335</v>
      </c>
      <c r="X24" s="59">
        <f t="shared" si="20"/>
        <v>0</v>
      </c>
      <c r="Y24" s="58">
        <f t="shared" si="20"/>
        <v>2127085.3173040748</v>
      </c>
      <c r="Z24" s="59">
        <f t="shared" si="20"/>
        <v>0</v>
      </c>
      <c r="AA24" s="58">
        <f t="shared" si="20"/>
        <v>192592.59259259261</v>
      </c>
      <c r="AB24" s="59">
        <f t="shared" si="20"/>
        <v>0</v>
      </c>
      <c r="AC24" s="58">
        <f t="shared" si="20"/>
        <v>0</v>
      </c>
      <c r="AD24" s="59">
        <f t="shared" si="20"/>
        <v>0</v>
      </c>
      <c r="AE24" s="58">
        <f t="shared" si="20"/>
        <v>0</v>
      </c>
      <c r="AF24" s="59">
        <f>AF18/AF23</f>
        <v>0</v>
      </c>
      <c r="AG24" s="58"/>
      <c r="AH24" s="59">
        <f>I24+J24+K24+L24+M24+N24+O24+P24+Q24+R24+S24+T24+U24+V24+W24+X24+Y24+Z24+AA24+AB24+AC24+AD24+AE24+AF24</f>
        <v>28572569.838719036</v>
      </c>
    </row>
    <row r="25" spans="1:34" ht="39.75" customHeight="1" thickBot="1" x14ac:dyDescent="0.35">
      <c r="A25" s="21">
        <f t="shared" si="4"/>
        <v>18</v>
      </c>
      <c r="B25" s="34" t="s">
        <v>45</v>
      </c>
      <c r="C25" s="60"/>
      <c r="D25" s="60"/>
      <c r="E25" s="60"/>
      <c r="F25" s="60"/>
      <c r="G25" s="60"/>
      <c r="H25" s="60"/>
      <c r="I25" s="61">
        <f>I24/(15*86400)</f>
        <v>0</v>
      </c>
      <c r="J25" s="62">
        <f>J24/(15*86400)</f>
        <v>0</v>
      </c>
      <c r="K25" s="61">
        <f t="shared" ref="K25:AF25" si="21">K24/(15*86400)</f>
        <v>0</v>
      </c>
      <c r="L25" s="62">
        <f t="shared" si="21"/>
        <v>0</v>
      </c>
      <c r="M25" s="61">
        <f t="shared" si="21"/>
        <v>0</v>
      </c>
      <c r="N25" s="62">
        <f t="shared" si="21"/>
        <v>0</v>
      </c>
      <c r="O25" s="61">
        <f t="shared" si="21"/>
        <v>3.7787916776441679</v>
      </c>
      <c r="P25" s="62">
        <f t="shared" si="21"/>
        <v>8.0474629900218975E-2</v>
      </c>
      <c r="Q25" s="61">
        <f t="shared" si="21"/>
        <v>1.5734834628867553</v>
      </c>
      <c r="R25" s="62">
        <f t="shared" si="21"/>
        <v>0.2309459898442203</v>
      </c>
      <c r="S25" s="61">
        <f t="shared" si="21"/>
        <v>3.8364320808341628</v>
      </c>
      <c r="T25" s="62">
        <f t="shared" si="21"/>
        <v>1.5792211729549075</v>
      </c>
      <c r="U25" s="61">
        <f t="shared" si="21"/>
        <v>3.7763049022254331</v>
      </c>
      <c r="V25" s="62">
        <f t="shared" si="21"/>
        <v>0.14096390223022146</v>
      </c>
      <c r="W25" s="61">
        <f t="shared" si="21"/>
        <v>5.2602432376700117</v>
      </c>
      <c r="X25" s="62">
        <f t="shared" si="21"/>
        <v>0</v>
      </c>
      <c r="Y25" s="61">
        <f t="shared" si="21"/>
        <v>1.6412695349568478</v>
      </c>
      <c r="Z25" s="62">
        <f t="shared" si="21"/>
        <v>0</v>
      </c>
      <c r="AA25" s="61">
        <f t="shared" si="21"/>
        <v>0.14860539551897578</v>
      </c>
      <c r="AB25" s="62">
        <f t="shared" si="21"/>
        <v>0</v>
      </c>
      <c r="AC25" s="61">
        <f t="shared" si="21"/>
        <v>0</v>
      </c>
      <c r="AD25" s="62">
        <f t="shared" si="21"/>
        <v>0</v>
      </c>
      <c r="AE25" s="61">
        <f t="shared" si="21"/>
        <v>0</v>
      </c>
      <c r="AF25" s="62">
        <f t="shared" si="21"/>
        <v>0</v>
      </c>
      <c r="AG25" s="61"/>
      <c r="AH25" s="62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EC05-633F-44E2-9245-DA6617E8941F}">
  <dimension ref="A1:AH25"/>
  <sheetViews>
    <sheetView view="pageBreakPreview" zoomScale="50" zoomScaleNormal="100" zoomScaleSheetLayoutView="5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6.6640625" style="63" customWidth="1"/>
    <col min="13" max="14" width="6.6640625" style="1" customWidth="1"/>
    <col min="15" max="32" width="18.33203125" style="1" customWidth="1"/>
    <col min="33" max="34" width="18.33203125" style="63" customWidth="1"/>
    <col min="35" max="35" width="18.33203125" style="1" customWidth="1"/>
    <col min="36" max="16384" width="9.109375" style="1"/>
  </cols>
  <sheetData>
    <row r="1" spans="1:34" ht="48" customHeight="1" thickBot="1" x14ac:dyDescent="0.4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34" ht="18.600000000000001" x14ac:dyDescent="0.4">
      <c r="A2" s="70" t="s">
        <v>48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16.2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16.8" thickBot="1" x14ac:dyDescent="0.35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16.8" thickBot="1" x14ac:dyDescent="0.35">
      <c r="A5" s="79" t="s">
        <v>2</v>
      </c>
      <c r="B5" s="81" t="s">
        <v>3</v>
      </c>
      <c r="C5" s="81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83" t="s">
        <v>9</v>
      </c>
      <c r="I5" s="85" t="s">
        <v>10</v>
      </c>
      <c r="J5" s="86"/>
      <c r="K5" s="85" t="s">
        <v>11</v>
      </c>
      <c r="L5" s="87"/>
      <c r="M5" s="66" t="s">
        <v>12</v>
      </c>
      <c r="N5" s="67"/>
      <c r="O5" s="66" t="s">
        <v>13</v>
      </c>
      <c r="P5" s="67"/>
      <c r="Q5" s="66" t="s">
        <v>14</v>
      </c>
      <c r="R5" s="67"/>
      <c r="S5" s="66" t="s">
        <v>15</v>
      </c>
      <c r="T5" s="67"/>
      <c r="U5" s="66" t="s">
        <v>16</v>
      </c>
      <c r="V5" s="67"/>
      <c r="W5" s="66" t="s">
        <v>17</v>
      </c>
      <c r="X5" s="67"/>
      <c r="Y5" s="66" t="s">
        <v>18</v>
      </c>
      <c r="Z5" s="67"/>
      <c r="AA5" s="66" t="s">
        <v>19</v>
      </c>
      <c r="AB5" s="67"/>
      <c r="AC5" s="66" t="s">
        <v>20</v>
      </c>
      <c r="AD5" s="67"/>
      <c r="AE5" s="66" t="s">
        <v>21</v>
      </c>
      <c r="AF5" s="67"/>
      <c r="AG5" s="68" t="s">
        <v>22</v>
      </c>
      <c r="AH5" s="69"/>
    </row>
    <row r="6" spans="1:34" ht="29.4" thickBot="1" x14ac:dyDescent="0.35">
      <c r="A6" s="80"/>
      <c r="B6" s="82"/>
      <c r="C6" s="82"/>
      <c r="D6" s="82"/>
      <c r="E6" s="82"/>
      <c r="F6" s="84"/>
      <c r="G6" s="82"/>
      <c r="H6" s="84"/>
      <c r="I6" s="2" t="s">
        <v>23</v>
      </c>
      <c r="J6" s="3" t="s">
        <v>24</v>
      </c>
      <c r="K6" s="2" t="s">
        <v>23</v>
      </c>
      <c r="L6" s="4" t="s">
        <v>24</v>
      </c>
      <c r="M6" s="2" t="s">
        <v>23</v>
      </c>
      <c r="N6" s="3" t="s">
        <v>24</v>
      </c>
      <c r="O6" s="2" t="s">
        <v>23</v>
      </c>
      <c r="P6" s="3" t="s">
        <v>25</v>
      </c>
      <c r="Q6" s="2" t="s">
        <v>23</v>
      </c>
      <c r="R6" s="5" t="s">
        <v>24</v>
      </c>
      <c r="S6" s="2" t="s">
        <v>23</v>
      </c>
      <c r="T6" s="3" t="s">
        <v>25</v>
      </c>
      <c r="U6" s="2" t="s">
        <v>23</v>
      </c>
      <c r="V6" s="3" t="s">
        <v>24</v>
      </c>
      <c r="W6" s="2" t="s">
        <v>23</v>
      </c>
      <c r="X6" s="3" t="s">
        <v>24</v>
      </c>
      <c r="Y6" s="2" t="s">
        <v>23</v>
      </c>
      <c r="Z6" s="3" t="s">
        <v>25</v>
      </c>
      <c r="AA6" s="2" t="s">
        <v>23</v>
      </c>
      <c r="AB6" s="3" t="s">
        <v>24</v>
      </c>
      <c r="AC6" s="2" t="s">
        <v>23</v>
      </c>
      <c r="AD6" s="3" t="s">
        <v>25</v>
      </c>
      <c r="AE6" s="2" t="s">
        <v>23</v>
      </c>
      <c r="AF6" s="3" t="s">
        <v>24</v>
      </c>
      <c r="AG6" s="6" t="s">
        <v>26</v>
      </c>
      <c r="AH6" s="6" t="s">
        <v>27</v>
      </c>
    </row>
    <row r="7" spans="1:34" ht="15" thickBot="1" x14ac:dyDescent="0.35">
      <c r="A7" s="7">
        <v>1</v>
      </c>
      <c r="B7" s="7">
        <f>A7+1</f>
        <v>2</v>
      </c>
      <c r="C7" s="7">
        <f t="shared" ref="C7:AH7" si="0">B7+1</f>
        <v>3</v>
      </c>
      <c r="D7" s="7">
        <f t="shared" si="0"/>
        <v>4</v>
      </c>
      <c r="E7" s="7">
        <f t="shared" si="0"/>
        <v>5</v>
      </c>
      <c r="F7" s="7">
        <f t="shared" si="0"/>
        <v>6</v>
      </c>
      <c r="G7" s="7">
        <f t="shared" si="0"/>
        <v>7</v>
      </c>
      <c r="H7" s="7">
        <f t="shared" si="0"/>
        <v>8</v>
      </c>
      <c r="I7" s="7">
        <f t="shared" si="0"/>
        <v>9</v>
      </c>
      <c r="J7" s="7">
        <f t="shared" si="0"/>
        <v>10</v>
      </c>
      <c r="K7" s="7">
        <f t="shared" si="0"/>
        <v>11</v>
      </c>
      <c r="L7" s="7">
        <f t="shared" si="0"/>
        <v>12</v>
      </c>
      <c r="M7" s="7">
        <f t="shared" si="0"/>
        <v>13</v>
      </c>
      <c r="N7" s="7">
        <f t="shared" si="0"/>
        <v>14</v>
      </c>
      <c r="O7" s="7">
        <f t="shared" si="0"/>
        <v>15</v>
      </c>
      <c r="P7" s="7">
        <f t="shared" si="0"/>
        <v>16</v>
      </c>
      <c r="Q7" s="7">
        <f t="shared" si="0"/>
        <v>17</v>
      </c>
      <c r="R7" s="7">
        <f t="shared" si="0"/>
        <v>18</v>
      </c>
      <c r="S7" s="7">
        <f t="shared" si="0"/>
        <v>19</v>
      </c>
      <c r="T7" s="7">
        <f t="shared" si="0"/>
        <v>20</v>
      </c>
      <c r="U7" s="7">
        <f t="shared" si="0"/>
        <v>21</v>
      </c>
      <c r="V7" s="7">
        <f t="shared" si="0"/>
        <v>22</v>
      </c>
      <c r="W7" s="7">
        <f t="shared" si="0"/>
        <v>23</v>
      </c>
      <c r="X7" s="7">
        <f t="shared" si="0"/>
        <v>24</v>
      </c>
      <c r="Y7" s="7">
        <f t="shared" si="0"/>
        <v>25</v>
      </c>
      <c r="Z7" s="7">
        <f t="shared" si="0"/>
        <v>26</v>
      </c>
      <c r="AA7" s="7">
        <f t="shared" si="0"/>
        <v>27</v>
      </c>
      <c r="AB7" s="7">
        <f t="shared" si="0"/>
        <v>28</v>
      </c>
      <c r="AC7" s="7">
        <f t="shared" si="0"/>
        <v>29</v>
      </c>
      <c r="AD7" s="7">
        <f t="shared" si="0"/>
        <v>30</v>
      </c>
      <c r="AE7" s="7">
        <f t="shared" si="0"/>
        <v>31</v>
      </c>
      <c r="AF7" s="7">
        <f t="shared" si="0"/>
        <v>32</v>
      </c>
      <c r="AG7" s="7">
        <f t="shared" si="0"/>
        <v>33</v>
      </c>
      <c r="AH7" s="7">
        <f t="shared" si="0"/>
        <v>34</v>
      </c>
    </row>
    <row r="8" spans="1:34" ht="39.75" customHeight="1" x14ac:dyDescent="0.3">
      <c r="A8" s="8">
        <v>1</v>
      </c>
      <c r="B8" s="9" t="s">
        <v>28</v>
      </c>
      <c r="C8" s="10">
        <v>1235</v>
      </c>
      <c r="D8" s="10">
        <f>C8/86.4</f>
        <v>14.293981481481481</v>
      </c>
      <c r="E8" s="10">
        <f>D8/15</f>
        <v>0.95293209876543206</v>
      </c>
      <c r="F8" s="10">
        <v>6.26</v>
      </c>
      <c r="G8" s="10">
        <f>E8*F8</f>
        <v>5.9653549382716049</v>
      </c>
      <c r="H8" s="10">
        <v>3</v>
      </c>
      <c r="I8" s="11"/>
      <c r="J8" s="12"/>
      <c r="K8" s="11"/>
      <c r="L8" s="12"/>
      <c r="M8" s="13"/>
      <c r="N8" s="14"/>
      <c r="O8" s="15">
        <f>G8*15*86.4</f>
        <v>7731.1</v>
      </c>
      <c r="P8" s="14"/>
      <c r="Q8" s="13"/>
      <c r="R8" s="14"/>
      <c r="S8" s="13"/>
      <c r="T8" s="16">
        <f>G8*16*86.4</f>
        <v>8246.506666666668</v>
      </c>
      <c r="U8" s="13"/>
      <c r="V8" s="16">
        <f>G8*16*86.4</f>
        <v>8246.506666666668</v>
      </c>
      <c r="W8" s="13"/>
      <c r="X8" s="14"/>
      <c r="Y8" s="13"/>
      <c r="Z8" s="14"/>
      <c r="AA8" s="13"/>
      <c r="AB8" s="17"/>
      <c r="AC8" s="18"/>
      <c r="AD8" s="17"/>
      <c r="AE8" s="18"/>
      <c r="AF8" s="17"/>
      <c r="AG8" s="19">
        <f>F8*H8</f>
        <v>18.78</v>
      </c>
      <c r="AH8" s="20">
        <f>I8+J8+K8+L8+M8+N8+O8+P8+Q8+R8+S8+T8+U8+V8+W8+X8+Y8+Z8+AA8+AB8+AC8+AD8+AE8+AF8</f>
        <v>24224.113333333335</v>
      </c>
    </row>
    <row r="9" spans="1:34" ht="39.75" customHeight="1" x14ac:dyDescent="0.3">
      <c r="A9" s="21">
        <f>A8+1</f>
        <v>2</v>
      </c>
      <c r="B9" s="22" t="s">
        <v>29</v>
      </c>
      <c r="C9" s="23">
        <v>1235</v>
      </c>
      <c r="D9" s="23">
        <f t="shared" ref="D9:D17" si="1">C9/86.4</f>
        <v>14.293981481481481</v>
      </c>
      <c r="E9" s="23">
        <f t="shared" ref="E9:E17" si="2">D9/15</f>
        <v>0.95293209876543206</v>
      </c>
      <c r="F9" s="23">
        <v>344.75</v>
      </c>
      <c r="G9" s="23">
        <f t="shared" ref="G9:G17" si="3">E9*F9</f>
        <v>328.52334104938268</v>
      </c>
      <c r="H9" s="23">
        <v>4</v>
      </c>
      <c r="I9" s="24"/>
      <c r="J9" s="25"/>
      <c r="K9" s="24"/>
      <c r="L9" s="25"/>
      <c r="M9" s="26"/>
      <c r="N9" s="27"/>
      <c r="O9" s="28">
        <f>G9*15*86.4</f>
        <v>425766.24999999994</v>
      </c>
      <c r="P9" s="27"/>
      <c r="Q9" s="26"/>
      <c r="R9" s="27"/>
      <c r="S9" s="28">
        <f>G9*15*86.4</f>
        <v>425766.24999999994</v>
      </c>
      <c r="T9" s="27"/>
      <c r="U9" s="28">
        <f>G9*15*86.4</f>
        <v>425766.24999999994</v>
      </c>
      <c r="V9" s="27"/>
      <c r="W9" s="28">
        <f>G9*15*86.4</f>
        <v>425766.24999999994</v>
      </c>
      <c r="X9" s="27"/>
      <c r="Y9" s="26"/>
      <c r="Z9" s="27"/>
      <c r="AA9" s="26"/>
      <c r="AB9" s="29"/>
      <c r="AC9" s="30"/>
      <c r="AD9" s="29"/>
      <c r="AE9" s="30"/>
      <c r="AF9" s="29"/>
      <c r="AG9" s="31">
        <f>F9*H9</f>
        <v>1379</v>
      </c>
      <c r="AH9" s="32">
        <f>I9+J9+K9+L9+M9+N9+O9+P9+Q9+R9+S9+T9+U9+V9+W9+X9+Y9+Z9+AA9+AB9+AC9+AD9+AE9+AF9</f>
        <v>1703064.9999999998</v>
      </c>
    </row>
    <row r="10" spans="1:34" ht="39.75" customHeight="1" x14ac:dyDescent="0.3">
      <c r="A10" s="21">
        <f t="shared" ref="A10:A25" si="4">A9+1</f>
        <v>3</v>
      </c>
      <c r="B10" s="22" t="s">
        <v>30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>
        <v>0.5</v>
      </c>
      <c r="G10" s="23">
        <f t="shared" si="3"/>
        <v>0.54436728395061729</v>
      </c>
      <c r="H10" s="23">
        <v>2</v>
      </c>
      <c r="I10" s="24"/>
      <c r="J10" s="25"/>
      <c r="K10" s="24"/>
      <c r="L10" s="25"/>
      <c r="M10" s="26"/>
      <c r="N10" s="27"/>
      <c r="O10" s="26"/>
      <c r="P10" s="27"/>
      <c r="Q10" s="26"/>
      <c r="R10" s="33">
        <f>G10*16*86.47</f>
        <v>753.14302469135805</v>
      </c>
      <c r="S10" s="26"/>
      <c r="T10" s="27"/>
      <c r="U10" s="26"/>
      <c r="V10" s="27"/>
      <c r="W10" s="26"/>
      <c r="X10" s="27"/>
      <c r="Y10" s="26"/>
      <c r="Z10" s="27"/>
      <c r="AA10" s="28">
        <f>G10*15*86.4</f>
        <v>705.50000000000011</v>
      </c>
      <c r="AB10" s="29"/>
      <c r="AC10" s="30"/>
      <c r="AD10" s="29"/>
      <c r="AE10" s="30"/>
      <c r="AF10" s="29"/>
      <c r="AG10" s="31">
        <f t="shared" ref="AG10:AG16" si="5">F10*H10</f>
        <v>1</v>
      </c>
      <c r="AH10" s="32">
        <f t="shared" ref="AH10:AH17" si="6">I10+J10+K10+L10+M10+N10+O10+P10+Q10+R10+S10+T10+U10+V10+W10+X10+Y10+Z10+AA10+AB10+AC10+AD10+AE10+AF10</f>
        <v>1458.6430246913583</v>
      </c>
    </row>
    <row r="11" spans="1:34" ht="39.75" customHeight="1" thickBot="1" x14ac:dyDescent="0.35">
      <c r="A11" s="21">
        <f t="shared" si="4"/>
        <v>4</v>
      </c>
      <c r="B11" s="22" t="s">
        <v>31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/>
      <c r="G11" s="23">
        <f t="shared" si="3"/>
        <v>0</v>
      </c>
      <c r="H11" s="23">
        <v>2</v>
      </c>
      <c r="I11" s="24"/>
      <c r="J11" s="25"/>
      <c r="K11" s="24"/>
      <c r="L11" s="25"/>
      <c r="M11" s="26"/>
      <c r="N11" s="27"/>
      <c r="O11" s="26"/>
      <c r="P11" s="33">
        <f>G11*16*86.4</f>
        <v>0</v>
      </c>
      <c r="Q11" s="26"/>
      <c r="R11" s="33">
        <f>G11*16*86.4</f>
        <v>0</v>
      </c>
      <c r="S11" s="26"/>
      <c r="T11" s="27"/>
      <c r="U11" s="26"/>
      <c r="V11" s="27"/>
      <c r="W11" s="26"/>
      <c r="X11" s="27"/>
      <c r="Y11" s="26"/>
      <c r="Z11" s="27"/>
      <c r="AA11" s="26"/>
      <c r="AB11" s="29"/>
      <c r="AC11" s="30"/>
      <c r="AD11" s="29"/>
      <c r="AE11" s="30"/>
      <c r="AF11" s="29"/>
      <c r="AG11" s="31">
        <f t="shared" si="5"/>
        <v>0</v>
      </c>
      <c r="AH11" s="32">
        <f t="shared" si="6"/>
        <v>0</v>
      </c>
    </row>
    <row r="12" spans="1:34" ht="39.75" customHeight="1" thickBot="1" x14ac:dyDescent="0.35">
      <c r="A12" s="21">
        <f t="shared" si="4"/>
        <v>5</v>
      </c>
      <c r="B12" s="22" t="s">
        <v>32</v>
      </c>
      <c r="C12" s="23">
        <v>1411</v>
      </c>
      <c r="D12" s="23">
        <f t="shared" si="1"/>
        <v>16.331018518518519</v>
      </c>
      <c r="E12" s="23">
        <f t="shared" si="2"/>
        <v>1.0887345679012346</v>
      </c>
      <c r="F12" s="23">
        <v>76.38</v>
      </c>
      <c r="G12" s="23">
        <f t="shared" si="3"/>
        <v>83.157546296296289</v>
      </c>
      <c r="H12" s="23">
        <v>4</v>
      </c>
      <c r="I12" s="24"/>
      <c r="J12" s="25"/>
      <c r="K12" s="24"/>
      <c r="L12" s="25"/>
      <c r="M12" s="26"/>
      <c r="N12" s="27"/>
      <c r="O12" s="26"/>
      <c r="P12" s="27"/>
      <c r="Q12" s="28">
        <f>G12*15*86.4</f>
        <v>107772.18000000001</v>
      </c>
      <c r="R12" s="27"/>
      <c r="S12" s="26"/>
      <c r="T12" s="16">
        <f>G12*16*86.4</f>
        <v>114956.992</v>
      </c>
      <c r="U12" s="26"/>
      <c r="V12" s="27"/>
      <c r="W12" s="28">
        <f>G12*15*86.4</f>
        <v>107772.18000000001</v>
      </c>
      <c r="X12" s="27"/>
      <c r="Y12" s="28">
        <f>G12*15*86.4</f>
        <v>107772.18000000001</v>
      </c>
      <c r="Z12" s="27"/>
      <c r="AA12" s="26"/>
      <c r="AB12" s="29"/>
      <c r="AC12" s="30"/>
      <c r="AD12" s="29"/>
      <c r="AE12" s="30"/>
      <c r="AF12" s="29"/>
      <c r="AG12" s="31">
        <f t="shared" si="5"/>
        <v>305.52</v>
      </c>
      <c r="AH12" s="32">
        <f t="shared" si="6"/>
        <v>438273.53200000001</v>
      </c>
    </row>
    <row r="13" spans="1:34" ht="39.75" customHeight="1" x14ac:dyDescent="0.3">
      <c r="A13" s="21">
        <f t="shared" si="4"/>
        <v>6</v>
      </c>
      <c r="B13" s="22" t="s">
        <v>33</v>
      </c>
      <c r="C13" s="23">
        <v>1235</v>
      </c>
      <c r="D13" s="23">
        <f t="shared" si="1"/>
        <v>14.293981481481481</v>
      </c>
      <c r="E13" s="23">
        <f t="shared" si="2"/>
        <v>0.95293209876543206</v>
      </c>
      <c r="F13" s="23">
        <v>0.28999999999999998</v>
      </c>
      <c r="G13" s="23">
        <f t="shared" si="3"/>
        <v>0.2763503086419753</v>
      </c>
      <c r="H13" s="23">
        <v>6</v>
      </c>
      <c r="I13" s="24"/>
      <c r="J13" s="25"/>
      <c r="K13" s="24"/>
      <c r="L13" s="25"/>
      <c r="M13" s="26"/>
      <c r="N13" s="27"/>
      <c r="O13" s="26"/>
      <c r="P13" s="33">
        <f>G13*16*86.4</f>
        <v>382.0266666666667</v>
      </c>
      <c r="Q13" s="26"/>
      <c r="R13" s="33">
        <f>G13*16*86.4</f>
        <v>382.0266666666667</v>
      </c>
      <c r="S13" s="28">
        <f>G13*15*86.4</f>
        <v>358.15000000000003</v>
      </c>
      <c r="T13" s="27"/>
      <c r="U13" s="26"/>
      <c r="V13" s="16">
        <f>G13*16*86.4</f>
        <v>382.0266666666667</v>
      </c>
      <c r="W13" s="28">
        <f>G13*15*86.4</f>
        <v>358.15000000000003</v>
      </c>
      <c r="X13" s="27"/>
      <c r="Y13" s="28">
        <f>G13*15*86.4</f>
        <v>358.15000000000003</v>
      </c>
      <c r="Z13" s="27"/>
      <c r="AA13" s="26"/>
      <c r="AB13" s="29"/>
      <c r="AC13" s="30"/>
      <c r="AD13" s="29"/>
      <c r="AE13" s="30"/>
      <c r="AF13" s="29"/>
      <c r="AG13" s="31">
        <f t="shared" si="5"/>
        <v>1.7399999999999998</v>
      </c>
      <c r="AH13" s="32">
        <f t="shared" si="6"/>
        <v>2220.5300000000002</v>
      </c>
    </row>
    <row r="14" spans="1:34" ht="39.75" customHeight="1" x14ac:dyDescent="0.3">
      <c r="A14" s="21">
        <f t="shared" si="4"/>
        <v>7</v>
      </c>
      <c r="B14" s="22" t="s">
        <v>34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>
        <v>1.25</v>
      </c>
      <c r="G14" s="23">
        <f t="shared" si="3"/>
        <v>1.3609182098765431</v>
      </c>
      <c r="H14" s="23">
        <v>3</v>
      </c>
      <c r="I14" s="24"/>
      <c r="J14" s="25"/>
      <c r="K14" s="24"/>
      <c r="L14" s="25"/>
      <c r="M14" s="26"/>
      <c r="N14" s="27"/>
      <c r="O14" s="26"/>
      <c r="P14" s="33">
        <f>G14*16*86.4</f>
        <v>1881.3333333333333</v>
      </c>
      <c r="Q14" s="26"/>
      <c r="R14" s="27"/>
      <c r="S14" s="26"/>
      <c r="T14" s="27"/>
      <c r="U14" s="28">
        <f>G14*15*86.4</f>
        <v>1763.7499999999998</v>
      </c>
      <c r="V14" s="27"/>
      <c r="W14" s="28">
        <f>G14*15*86.4</f>
        <v>1763.7499999999998</v>
      </c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3.75</v>
      </c>
      <c r="AH14" s="32">
        <f t="shared" si="6"/>
        <v>5408.833333333333</v>
      </c>
    </row>
    <row r="15" spans="1:34" ht="39.75" customHeight="1" x14ac:dyDescent="0.3">
      <c r="A15" s="21">
        <f t="shared" si="4"/>
        <v>8</v>
      </c>
      <c r="B15" s="22" t="s">
        <v>35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/>
      <c r="G15" s="23">
        <f t="shared" si="3"/>
        <v>0</v>
      </c>
      <c r="H15" s="23"/>
      <c r="I15" s="24"/>
      <c r="J15" s="25"/>
      <c r="K15" s="24"/>
      <c r="L15" s="25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9"/>
      <c r="AC15" s="30"/>
      <c r="AD15" s="29"/>
      <c r="AE15" s="30"/>
      <c r="AF15" s="29"/>
      <c r="AG15" s="31">
        <f t="shared" si="5"/>
        <v>0</v>
      </c>
      <c r="AH15" s="32">
        <f t="shared" si="6"/>
        <v>0</v>
      </c>
    </row>
    <row r="16" spans="1:34" ht="39.75" customHeight="1" x14ac:dyDescent="0.3">
      <c r="A16" s="21">
        <f t="shared" si="4"/>
        <v>9</v>
      </c>
      <c r="B16" s="22" t="s">
        <v>36</v>
      </c>
      <c r="C16" s="23">
        <v>1411</v>
      </c>
      <c r="D16" s="23">
        <f t="shared" si="1"/>
        <v>16.331018518518519</v>
      </c>
      <c r="E16" s="23">
        <f t="shared" si="2"/>
        <v>1.0887345679012346</v>
      </c>
      <c r="F16" s="23">
        <v>21.14</v>
      </c>
      <c r="G16" s="23">
        <f t="shared" si="3"/>
        <v>23.0158487654321</v>
      </c>
      <c r="H16" s="23">
        <v>6</v>
      </c>
      <c r="I16" s="24"/>
      <c r="J16" s="25"/>
      <c r="K16" s="24"/>
      <c r="L16" s="25"/>
      <c r="M16" s="26"/>
      <c r="N16" s="27"/>
      <c r="O16" s="28">
        <f>G16*15*86.4</f>
        <v>29828.54</v>
      </c>
      <c r="P16" s="27"/>
      <c r="Q16" s="28">
        <f>G16*15*86.4</f>
        <v>29828.54</v>
      </c>
      <c r="R16" s="27"/>
      <c r="S16" s="28">
        <f>G16*15*86.4</f>
        <v>29828.54</v>
      </c>
      <c r="T16" s="27"/>
      <c r="U16" s="28">
        <f>G16*15*86.4</f>
        <v>29828.54</v>
      </c>
      <c r="V16" s="27"/>
      <c r="W16" s="28">
        <f>G16*15*86.4</f>
        <v>29828.54</v>
      </c>
      <c r="X16" s="27"/>
      <c r="Y16" s="28">
        <f>G16*15*86.4</f>
        <v>29828.54</v>
      </c>
      <c r="Z16" s="27"/>
      <c r="AA16" s="26"/>
      <c r="AB16" s="29"/>
      <c r="AC16" s="30"/>
      <c r="AD16" s="29"/>
      <c r="AE16" s="30"/>
      <c r="AF16" s="29"/>
      <c r="AG16" s="31">
        <f t="shared" si="5"/>
        <v>126.84</v>
      </c>
      <c r="AH16" s="32">
        <f t="shared" si="6"/>
        <v>178971.24000000002</v>
      </c>
    </row>
    <row r="17" spans="1:34" ht="39.75" customHeight="1" thickBot="1" x14ac:dyDescent="0.35">
      <c r="A17" s="21">
        <f t="shared" si="4"/>
        <v>10</v>
      </c>
      <c r="B17" s="34" t="s">
        <v>37</v>
      </c>
      <c r="C17" s="35">
        <v>1411</v>
      </c>
      <c r="D17" s="35">
        <f t="shared" si="1"/>
        <v>16.331018518518519</v>
      </c>
      <c r="E17" s="35">
        <f t="shared" si="2"/>
        <v>1.0887345679012346</v>
      </c>
      <c r="F17" s="35">
        <v>2.71</v>
      </c>
      <c r="G17" s="35">
        <f t="shared" si="3"/>
        <v>2.9504706790123456</v>
      </c>
      <c r="H17" s="35">
        <v>3</v>
      </c>
      <c r="I17" s="36"/>
      <c r="J17" s="37"/>
      <c r="K17" s="36"/>
      <c r="L17" s="37"/>
      <c r="M17" s="38"/>
      <c r="N17" s="39"/>
      <c r="O17" s="38"/>
      <c r="P17" s="39"/>
      <c r="Q17" s="38"/>
      <c r="R17" s="39"/>
      <c r="S17" s="40">
        <f>G17*15*86.4</f>
        <v>3823.81</v>
      </c>
      <c r="T17" s="39"/>
      <c r="U17" s="28">
        <f>G17*15*86.4</f>
        <v>3823.81</v>
      </c>
      <c r="V17" s="39"/>
      <c r="W17" s="28">
        <f>G17*15*86.4</f>
        <v>3823.81</v>
      </c>
      <c r="X17" s="39"/>
      <c r="Y17" s="38"/>
      <c r="Z17" s="39"/>
      <c r="AA17" s="38"/>
      <c r="AB17" s="41"/>
      <c r="AC17" s="42"/>
      <c r="AD17" s="41"/>
      <c r="AE17" s="42"/>
      <c r="AF17" s="41"/>
      <c r="AG17" s="43">
        <f>F17*H17</f>
        <v>8.129999999999999</v>
      </c>
      <c r="AH17" s="44">
        <f t="shared" si="6"/>
        <v>11471.43</v>
      </c>
    </row>
    <row r="18" spans="1:34" ht="39.75" customHeight="1" x14ac:dyDescent="0.3">
      <c r="A18" s="21">
        <f t="shared" si="4"/>
        <v>11</v>
      </c>
      <c r="B18" s="64" t="s">
        <v>38</v>
      </c>
      <c r="C18" s="45"/>
      <c r="D18" s="45"/>
      <c r="E18" s="45"/>
      <c r="F18" s="45"/>
      <c r="G18" s="45"/>
      <c r="H18" s="46"/>
      <c r="I18" s="47">
        <f>I8+I9+I10+I11+I12+I13+I14+I15+I16+I17</f>
        <v>0</v>
      </c>
      <c r="J18" s="48">
        <f>J8+J9+J10+J11+J12+J13+J14+J15+J16+J17</f>
        <v>0</v>
      </c>
      <c r="K18" s="47">
        <f>K8+K9+K10+K11+K12+K13+K14+K15+K16+K17</f>
        <v>0</v>
      </c>
      <c r="L18" s="48">
        <f>L8+L9+L10+L11+L12+L13+L14+L15+L16+L17</f>
        <v>0</v>
      </c>
      <c r="M18" s="47">
        <f t="shared" ref="M18:AF18" si="7">M8+M9+M10+M11+M12+M13+M14+M15+M16+M17</f>
        <v>0</v>
      </c>
      <c r="N18" s="48">
        <f t="shared" si="7"/>
        <v>0</v>
      </c>
      <c r="O18" s="47">
        <f t="shared" si="7"/>
        <v>463325.8899999999</v>
      </c>
      <c r="P18" s="48">
        <f t="shared" si="7"/>
        <v>2263.36</v>
      </c>
      <c r="Q18" s="47">
        <f t="shared" si="7"/>
        <v>137600.72</v>
      </c>
      <c r="R18" s="48">
        <f t="shared" si="7"/>
        <v>1135.1696913580247</v>
      </c>
      <c r="S18" s="47">
        <f t="shared" si="7"/>
        <v>459776.74999999994</v>
      </c>
      <c r="T18" s="48">
        <f t="shared" si="7"/>
        <v>123203.49866666667</v>
      </c>
      <c r="U18" s="47">
        <f t="shared" si="7"/>
        <v>461182.34999999992</v>
      </c>
      <c r="V18" s="48">
        <f t="shared" si="7"/>
        <v>8628.5333333333347</v>
      </c>
      <c r="W18" s="47">
        <f t="shared" si="7"/>
        <v>569312.68000000005</v>
      </c>
      <c r="X18" s="48">
        <f t="shared" si="7"/>
        <v>0</v>
      </c>
      <c r="Y18" s="47">
        <f t="shared" si="7"/>
        <v>137958.87</v>
      </c>
      <c r="Z18" s="48">
        <f t="shared" si="7"/>
        <v>0</v>
      </c>
      <c r="AA18" s="47">
        <f t="shared" si="7"/>
        <v>705.50000000000011</v>
      </c>
      <c r="AB18" s="48">
        <f t="shared" si="7"/>
        <v>0</v>
      </c>
      <c r="AC18" s="47">
        <f t="shared" si="7"/>
        <v>0</v>
      </c>
      <c r="AD18" s="48">
        <f t="shared" si="7"/>
        <v>0</v>
      </c>
      <c r="AE18" s="47">
        <f t="shared" si="7"/>
        <v>0</v>
      </c>
      <c r="AF18" s="48">
        <f t="shared" si="7"/>
        <v>0</v>
      </c>
      <c r="AG18" s="47">
        <f>AG8+AG9+AG10+AG11+AG12+AG13+AG14+AG15+AG16+AG17</f>
        <v>1844.76</v>
      </c>
      <c r="AH18" s="48">
        <f>I18+J18+K18+L18+M18+N18+O18+P18+Q18+R18+S18+T18+U18+V18+W18+X18+Y18+Z18+AA18+AB18+AC18+AD18+AE18+AF18</f>
        <v>2365093.321691358</v>
      </c>
    </row>
    <row r="19" spans="1:34" ht="39.75" customHeight="1" x14ac:dyDescent="0.3">
      <c r="A19" s="21">
        <f t="shared" si="4"/>
        <v>12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9.75" customHeight="1" x14ac:dyDescent="0.3">
      <c r="A20" s="21">
        <f t="shared" si="4"/>
        <v>13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9.75" customHeight="1" x14ac:dyDescent="0.3">
      <c r="A21" s="21">
        <f t="shared" si="4"/>
        <v>14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9.75" customHeight="1" x14ac:dyDescent="0.3">
      <c r="A22" s="21">
        <f t="shared" si="4"/>
        <v>15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9.75" customHeight="1" x14ac:dyDescent="0.3">
      <c r="A23" s="21">
        <f t="shared" si="4"/>
        <v>16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9.75" customHeight="1" x14ac:dyDescent="0.3">
      <c r="A24" s="21">
        <f t="shared" si="4"/>
        <v>17</v>
      </c>
      <c r="B24" s="22" t="s">
        <v>44</v>
      </c>
      <c r="C24" s="49"/>
      <c r="D24" s="49"/>
      <c r="E24" s="49"/>
      <c r="F24" s="49"/>
      <c r="G24" s="49"/>
      <c r="H24" s="49"/>
      <c r="I24" s="58">
        <f>I18/I23</f>
        <v>0</v>
      </c>
      <c r="J24" s="59">
        <f>J18/J23</f>
        <v>0</v>
      </c>
      <c r="K24" s="58">
        <f t="shared" ref="K24:AE24" si="20">K18/K23</f>
        <v>0</v>
      </c>
      <c r="L24" s="59">
        <f t="shared" si="20"/>
        <v>0</v>
      </c>
      <c r="M24" s="58">
        <f t="shared" si="20"/>
        <v>0</v>
      </c>
      <c r="N24" s="59">
        <f t="shared" si="20"/>
        <v>0</v>
      </c>
      <c r="O24" s="58">
        <f>O18/O23</f>
        <v>810782.80879509309</v>
      </c>
      <c r="P24" s="59">
        <f t="shared" si="20"/>
        <v>3960.6968177721787</v>
      </c>
      <c r="Q24" s="58">
        <f t="shared" si="20"/>
        <v>240790.12345679014</v>
      </c>
      <c r="R24" s="59">
        <f t="shared" si="20"/>
        <v>1986.4550863288007</v>
      </c>
      <c r="S24" s="58">
        <f t="shared" si="20"/>
        <v>804572.10104032687</v>
      </c>
      <c r="T24" s="59">
        <f t="shared" si="20"/>
        <v>215596.15134466701</v>
      </c>
      <c r="U24" s="58">
        <f t="shared" si="20"/>
        <v>807031.78727983823</v>
      </c>
      <c r="V24" s="59">
        <f t="shared" si="20"/>
        <v>15099.234993714877</v>
      </c>
      <c r="W24" s="58">
        <f t="shared" si="20"/>
        <v>996251.11338600609</v>
      </c>
      <c r="X24" s="59">
        <f t="shared" si="20"/>
        <v>0</v>
      </c>
      <c r="Y24" s="58">
        <f t="shared" si="20"/>
        <v>241416.85697036513</v>
      </c>
      <c r="Z24" s="59">
        <f t="shared" si="20"/>
        <v>0</v>
      </c>
      <c r="AA24" s="58">
        <f t="shared" si="20"/>
        <v>1234.5679012345684</v>
      </c>
      <c r="AB24" s="59">
        <f t="shared" si="20"/>
        <v>0</v>
      </c>
      <c r="AC24" s="58">
        <f t="shared" si="20"/>
        <v>0</v>
      </c>
      <c r="AD24" s="59">
        <f t="shared" si="20"/>
        <v>0</v>
      </c>
      <c r="AE24" s="58">
        <f t="shared" si="20"/>
        <v>0</v>
      </c>
      <c r="AF24" s="59">
        <f>AF18/AF23</f>
        <v>0</v>
      </c>
      <c r="AG24" s="58"/>
      <c r="AH24" s="59">
        <f>I24+J24+K24+L24+M24+N24+O24+P24+Q24+R24+S24+T24+U24+V24+W24+X24+Y24+Z24+AA24+AB24+AC24+AD24+AE24+AF24</f>
        <v>4138721.8970721369</v>
      </c>
    </row>
    <row r="25" spans="1:34" ht="39.75" customHeight="1" thickBot="1" x14ac:dyDescent="0.35">
      <c r="A25" s="21">
        <f t="shared" si="4"/>
        <v>18</v>
      </c>
      <c r="B25" s="34" t="s">
        <v>45</v>
      </c>
      <c r="C25" s="60"/>
      <c r="D25" s="60"/>
      <c r="E25" s="60"/>
      <c r="F25" s="60"/>
      <c r="G25" s="60"/>
      <c r="H25" s="60"/>
      <c r="I25" s="61">
        <f>I24/(15*86400)</f>
        <v>0</v>
      </c>
      <c r="J25" s="62">
        <f>J24/(15*86400)</f>
        <v>0</v>
      </c>
      <c r="K25" s="61">
        <f t="shared" ref="K25:AF25" si="21">K24/(15*86400)</f>
        <v>0</v>
      </c>
      <c r="L25" s="62">
        <f t="shared" si="21"/>
        <v>0</v>
      </c>
      <c r="M25" s="61">
        <f t="shared" si="21"/>
        <v>0</v>
      </c>
      <c r="N25" s="62">
        <f t="shared" si="21"/>
        <v>0</v>
      </c>
      <c r="O25" s="61">
        <f t="shared" si="21"/>
        <v>0.62560401913201624</v>
      </c>
      <c r="P25" s="62">
        <f t="shared" si="21"/>
        <v>3.0560932235896439E-3</v>
      </c>
      <c r="Q25" s="61">
        <f t="shared" si="21"/>
        <v>0.18579484834628868</v>
      </c>
      <c r="R25" s="62">
        <f t="shared" si="21"/>
        <v>1.5327585542660499E-3</v>
      </c>
      <c r="S25" s="61">
        <f t="shared" si="21"/>
        <v>0.62081180635827693</v>
      </c>
      <c r="T25" s="62">
        <f t="shared" si="21"/>
        <v>0.16635505504989739</v>
      </c>
      <c r="U25" s="61">
        <f t="shared" si="21"/>
        <v>0.62270971240728257</v>
      </c>
      <c r="V25" s="62">
        <f t="shared" si="21"/>
        <v>1.1650644285273825E-2</v>
      </c>
      <c r="W25" s="61">
        <f t="shared" si="21"/>
        <v>0.76871227884722693</v>
      </c>
      <c r="X25" s="62">
        <f t="shared" si="21"/>
        <v>0</v>
      </c>
      <c r="Y25" s="61">
        <f t="shared" si="21"/>
        <v>0.18627843902034347</v>
      </c>
      <c r="Z25" s="62">
        <f t="shared" si="21"/>
        <v>0</v>
      </c>
      <c r="AA25" s="61">
        <f t="shared" si="21"/>
        <v>9.52598689224204E-4</v>
      </c>
      <c r="AB25" s="62">
        <f t="shared" si="21"/>
        <v>0</v>
      </c>
      <c r="AC25" s="61">
        <f t="shared" si="21"/>
        <v>0</v>
      </c>
      <c r="AD25" s="62">
        <f t="shared" si="21"/>
        <v>0</v>
      </c>
      <c r="AE25" s="61">
        <f t="shared" si="21"/>
        <v>0</v>
      </c>
      <c r="AF25" s="62">
        <f t="shared" si="21"/>
        <v>0</v>
      </c>
      <c r="AG25" s="61"/>
      <c r="AH25" s="62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45F2-8E18-461D-93AE-682C93D5F842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6.6640625" style="63" customWidth="1"/>
    <col min="13" max="14" width="6.6640625" style="1" customWidth="1"/>
    <col min="15" max="23" width="14.33203125" style="1" customWidth="1"/>
    <col min="24" max="24" width="6.6640625" style="1" customWidth="1"/>
    <col min="25" max="25" width="14.109375" style="1" bestFit="1" customWidth="1"/>
    <col min="26" max="26" width="6.6640625" style="1" customWidth="1"/>
    <col min="27" max="27" width="13" style="1" bestFit="1" customWidth="1"/>
    <col min="28" max="32" width="6.6640625" style="1" customWidth="1"/>
    <col min="33" max="33" width="11.33203125" style="63" customWidth="1"/>
    <col min="34" max="34" width="15.88671875" style="63" bestFit="1" customWidth="1"/>
    <col min="35" max="16384" width="9.109375" style="1"/>
  </cols>
  <sheetData>
    <row r="1" spans="1:34" ht="48" customHeight="1" thickBot="1" x14ac:dyDescent="0.4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34" ht="18.600000000000001" x14ac:dyDescent="0.4">
      <c r="A2" s="70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16.2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16.8" thickBot="1" x14ac:dyDescent="0.35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16.8" thickBot="1" x14ac:dyDescent="0.35">
      <c r="A5" s="79" t="s">
        <v>2</v>
      </c>
      <c r="B5" s="81" t="s">
        <v>3</v>
      </c>
      <c r="C5" s="81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83" t="s">
        <v>9</v>
      </c>
      <c r="I5" s="85" t="s">
        <v>10</v>
      </c>
      <c r="J5" s="86"/>
      <c r="K5" s="85" t="s">
        <v>11</v>
      </c>
      <c r="L5" s="87"/>
      <c r="M5" s="66" t="s">
        <v>12</v>
      </c>
      <c r="N5" s="67"/>
      <c r="O5" s="66" t="s">
        <v>13</v>
      </c>
      <c r="P5" s="67"/>
      <c r="Q5" s="66" t="s">
        <v>14</v>
      </c>
      <c r="R5" s="67"/>
      <c r="S5" s="66" t="s">
        <v>15</v>
      </c>
      <c r="T5" s="67"/>
      <c r="U5" s="66" t="s">
        <v>16</v>
      </c>
      <c r="V5" s="67"/>
      <c r="W5" s="66" t="s">
        <v>17</v>
      </c>
      <c r="X5" s="67"/>
      <c r="Y5" s="66" t="s">
        <v>18</v>
      </c>
      <c r="Z5" s="67"/>
      <c r="AA5" s="66" t="s">
        <v>19</v>
      </c>
      <c r="AB5" s="67"/>
      <c r="AC5" s="66" t="s">
        <v>20</v>
      </c>
      <c r="AD5" s="67"/>
      <c r="AE5" s="66" t="s">
        <v>21</v>
      </c>
      <c r="AF5" s="67"/>
      <c r="AG5" s="68" t="s">
        <v>22</v>
      </c>
      <c r="AH5" s="69"/>
    </row>
    <row r="6" spans="1:34" ht="29.4" thickBot="1" x14ac:dyDescent="0.35">
      <c r="A6" s="80"/>
      <c r="B6" s="82"/>
      <c r="C6" s="82"/>
      <c r="D6" s="82"/>
      <c r="E6" s="82"/>
      <c r="F6" s="84"/>
      <c r="G6" s="82"/>
      <c r="H6" s="84"/>
      <c r="I6" s="2" t="s">
        <v>23</v>
      </c>
      <c r="J6" s="3" t="s">
        <v>24</v>
      </c>
      <c r="K6" s="2" t="s">
        <v>23</v>
      </c>
      <c r="L6" s="4" t="s">
        <v>24</v>
      </c>
      <c r="M6" s="2" t="s">
        <v>23</v>
      </c>
      <c r="N6" s="3" t="s">
        <v>24</v>
      </c>
      <c r="O6" s="2" t="s">
        <v>23</v>
      </c>
      <c r="P6" s="3" t="s">
        <v>25</v>
      </c>
      <c r="Q6" s="2" t="s">
        <v>23</v>
      </c>
      <c r="R6" s="5" t="s">
        <v>24</v>
      </c>
      <c r="S6" s="2" t="s">
        <v>23</v>
      </c>
      <c r="T6" s="3" t="s">
        <v>25</v>
      </c>
      <c r="U6" s="2" t="s">
        <v>23</v>
      </c>
      <c r="V6" s="3" t="s">
        <v>24</v>
      </c>
      <c r="W6" s="2" t="s">
        <v>23</v>
      </c>
      <c r="X6" s="3" t="s">
        <v>24</v>
      </c>
      <c r="Y6" s="2" t="s">
        <v>23</v>
      </c>
      <c r="Z6" s="3" t="s">
        <v>25</v>
      </c>
      <c r="AA6" s="2" t="s">
        <v>23</v>
      </c>
      <c r="AB6" s="3" t="s">
        <v>24</v>
      </c>
      <c r="AC6" s="2" t="s">
        <v>23</v>
      </c>
      <c r="AD6" s="3" t="s">
        <v>25</v>
      </c>
      <c r="AE6" s="2" t="s">
        <v>23</v>
      </c>
      <c r="AF6" s="3" t="s">
        <v>24</v>
      </c>
      <c r="AG6" s="6" t="s">
        <v>26</v>
      </c>
      <c r="AH6" s="6" t="s">
        <v>27</v>
      </c>
    </row>
    <row r="7" spans="1:34" ht="15" thickBot="1" x14ac:dyDescent="0.35">
      <c r="A7" s="7">
        <v>1</v>
      </c>
      <c r="B7" s="7">
        <f>A7+1</f>
        <v>2</v>
      </c>
      <c r="C7" s="7">
        <f t="shared" ref="C7:AH7" si="0">B7+1</f>
        <v>3</v>
      </c>
      <c r="D7" s="7">
        <f t="shared" si="0"/>
        <v>4</v>
      </c>
      <c r="E7" s="7">
        <f t="shared" si="0"/>
        <v>5</v>
      </c>
      <c r="F7" s="7">
        <f t="shared" si="0"/>
        <v>6</v>
      </c>
      <c r="G7" s="7">
        <f t="shared" si="0"/>
        <v>7</v>
      </c>
      <c r="H7" s="7">
        <f t="shared" si="0"/>
        <v>8</v>
      </c>
      <c r="I7" s="7">
        <f t="shared" si="0"/>
        <v>9</v>
      </c>
      <c r="J7" s="7">
        <f t="shared" si="0"/>
        <v>10</v>
      </c>
      <c r="K7" s="7">
        <f t="shared" si="0"/>
        <v>11</v>
      </c>
      <c r="L7" s="7">
        <f t="shared" si="0"/>
        <v>12</v>
      </c>
      <c r="M7" s="7">
        <f t="shared" si="0"/>
        <v>13</v>
      </c>
      <c r="N7" s="7">
        <f t="shared" si="0"/>
        <v>14</v>
      </c>
      <c r="O7" s="7">
        <f t="shared" si="0"/>
        <v>15</v>
      </c>
      <c r="P7" s="7">
        <f t="shared" si="0"/>
        <v>16</v>
      </c>
      <c r="Q7" s="7">
        <f t="shared" si="0"/>
        <v>17</v>
      </c>
      <c r="R7" s="7">
        <f t="shared" si="0"/>
        <v>18</v>
      </c>
      <c r="S7" s="7">
        <f t="shared" si="0"/>
        <v>19</v>
      </c>
      <c r="T7" s="7">
        <f t="shared" si="0"/>
        <v>20</v>
      </c>
      <c r="U7" s="7">
        <f t="shared" si="0"/>
        <v>21</v>
      </c>
      <c r="V7" s="7">
        <f t="shared" si="0"/>
        <v>22</v>
      </c>
      <c r="W7" s="7">
        <f t="shared" si="0"/>
        <v>23</v>
      </c>
      <c r="X7" s="7">
        <f t="shared" si="0"/>
        <v>24</v>
      </c>
      <c r="Y7" s="7">
        <f t="shared" si="0"/>
        <v>25</v>
      </c>
      <c r="Z7" s="7">
        <f t="shared" si="0"/>
        <v>26</v>
      </c>
      <c r="AA7" s="7">
        <f t="shared" si="0"/>
        <v>27</v>
      </c>
      <c r="AB7" s="7">
        <f t="shared" si="0"/>
        <v>28</v>
      </c>
      <c r="AC7" s="7">
        <f t="shared" si="0"/>
        <v>29</v>
      </c>
      <c r="AD7" s="7">
        <f t="shared" si="0"/>
        <v>30</v>
      </c>
      <c r="AE7" s="7">
        <f t="shared" si="0"/>
        <v>31</v>
      </c>
      <c r="AF7" s="7">
        <f t="shared" si="0"/>
        <v>32</v>
      </c>
      <c r="AG7" s="7">
        <f t="shared" si="0"/>
        <v>33</v>
      </c>
      <c r="AH7" s="7">
        <f t="shared" si="0"/>
        <v>34</v>
      </c>
    </row>
    <row r="8" spans="1:34" ht="42.75" customHeight="1" x14ac:dyDescent="0.3">
      <c r="A8" s="8">
        <v>1</v>
      </c>
      <c r="B8" s="9" t="s">
        <v>28</v>
      </c>
      <c r="C8" s="10">
        <v>1235</v>
      </c>
      <c r="D8" s="10">
        <f>C8/86.4</f>
        <v>14.293981481481481</v>
      </c>
      <c r="E8" s="10">
        <f>D8/15</f>
        <v>0.95293209876543206</v>
      </c>
      <c r="F8" s="10">
        <v>53</v>
      </c>
      <c r="G8" s="10">
        <f>E8*F8</f>
        <v>50.505401234567898</v>
      </c>
      <c r="H8" s="10">
        <v>3</v>
      </c>
      <c r="I8" s="11"/>
      <c r="J8" s="12"/>
      <c r="K8" s="11"/>
      <c r="L8" s="12"/>
      <c r="M8" s="13"/>
      <c r="N8" s="14"/>
      <c r="O8" s="15">
        <f>G8*15*86.4</f>
        <v>65455</v>
      </c>
      <c r="P8" s="14"/>
      <c r="Q8" s="13"/>
      <c r="R8" s="14"/>
      <c r="S8" s="13"/>
      <c r="T8" s="16">
        <f>G8*16*86.4</f>
        <v>69818.666666666672</v>
      </c>
      <c r="U8" s="13"/>
      <c r="V8" s="16">
        <f>G8*16*86.4</f>
        <v>69818.666666666672</v>
      </c>
      <c r="W8" s="13"/>
      <c r="X8" s="14"/>
      <c r="Y8" s="13"/>
      <c r="Z8" s="14"/>
      <c r="AA8" s="13"/>
      <c r="AB8" s="17"/>
      <c r="AC8" s="18"/>
      <c r="AD8" s="17"/>
      <c r="AE8" s="18"/>
      <c r="AF8" s="17"/>
      <c r="AG8" s="19">
        <f>F8*H8</f>
        <v>159</v>
      </c>
      <c r="AH8" s="20">
        <f>I8+J8+K8+L8+M8+N8+O8+P8+Q8+R8+S8+T8+U8+V8+W8+X8+Y8+Z8+AA8+AB8+AC8+AD8+AE8+AF8</f>
        <v>205092.33333333337</v>
      </c>
    </row>
    <row r="9" spans="1:34" ht="42.75" customHeight="1" x14ac:dyDescent="0.3">
      <c r="A9" s="21">
        <f>A8+1</f>
        <v>2</v>
      </c>
      <c r="B9" s="22" t="s">
        <v>29</v>
      </c>
      <c r="C9" s="23">
        <v>1235</v>
      </c>
      <c r="D9" s="23">
        <f t="shared" ref="D9:D17" si="1">C9/86.4</f>
        <v>14.293981481481481</v>
      </c>
      <c r="E9" s="23">
        <f t="shared" ref="E9:E17" si="2">D9/15</f>
        <v>0.95293209876543206</v>
      </c>
      <c r="F9" s="23">
        <v>207</v>
      </c>
      <c r="G9" s="23">
        <f t="shared" ref="G9:G17" si="3">E9*F9</f>
        <v>197.25694444444443</v>
      </c>
      <c r="H9" s="23">
        <v>4</v>
      </c>
      <c r="I9" s="24"/>
      <c r="J9" s="25"/>
      <c r="K9" s="24"/>
      <c r="L9" s="25"/>
      <c r="M9" s="26"/>
      <c r="N9" s="27"/>
      <c r="O9" s="28">
        <f>G9*15*86.4</f>
        <v>255645</v>
      </c>
      <c r="P9" s="27"/>
      <c r="Q9" s="26"/>
      <c r="R9" s="27"/>
      <c r="S9" s="28">
        <f>G9*15*86.4</f>
        <v>255645</v>
      </c>
      <c r="T9" s="27"/>
      <c r="U9" s="28">
        <f>G9*15*86.4</f>
        <v>255645</v>
      </c>
      <c r="V9" s="27"/>
      <c r="W9" s="28">
        <f>G9*15*86.4</f>
        <v>255645</v>
      </c>
      <c r="X9" s="27"/>
      <c r="Y9" s="26"/>
      <c r="Z9" s="27"/>
      <c r="AA9" s="26"/>
      <c r="AB9" s="29"/>
      <c r="AC9" s="30"/>
      <c r="AD9" s="29"/>
      <c r="AE9" s="30"/>
      <c r="AF9" s="29"/>
      <c r="AG9" s="31">
        <f>F9*H9</f>
        <v>828</v>
      </c>
      <c r="AH9" s="32">
        <f>I9+J9+K9+L9+M9+N9+O9+P9+Q9+R9+S9+T9+U9+V9+W9+X9+Y9+Z9+AA9+AB9+AC9+AD9+AE9+AF9</f>
        <v>1022580</v>
      </c>
    </row>
    <row r="10" spans="1:34" ht="42.75" customHeight="1" x14ac:dyDescent="0.3">
      <c r="A10" s="21">
        <f t="shared" ref="A10:A25" si="4">A9+1</f>
        <v>3</v>
      </c>
      <c r="B10" s="22" t="s">
        <v>30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>
        <v>17.52</v>
      </c>
      <c r="G10" s="23">
        <f t="shared" si="3"/>
        <v>19.07462962962963</v>
      </c>
      <c r="H10" s="23">
        <v>2</v>
      </c>
      <c r="I10" s="24"/>
      <c r="J10" s="25"/>
      <c r="K10" s="24"/>
      <c r="L10" s="25"/>
      <c r="M10" s="26"/>
      <c r="N10" s="27"/>
      <c r="O10" s="26"/>
      <c r="P10" s="27"/>
      <c r="Q10" s="26"/>
      <c r="R10" s="33">
        <f>G10*16*86.47</f>
        <v>26390.131585185187</v>
      </c>
      <c r="S10" s="26"/>
      <c r="T10" s="27"/>
      <c r="U10" s="26"/>
      <c r="V10" s="27"/>
      <c r="W10" s="26"/>
      <c r="X10" s="27"/>
      <c r="Y10" s="26"/>
      <c r="Z10" s="27"/>
      <c r="AA10" s="28">
        <f>G10*15*86.4</f>
        <v>24720.720000000005</v>
      </c>
      <c r="AB10" s="29"/>
      <c r="AC10" s="30"/>
      <c r="AD10" s="29"/>
      <c r="AE10" s="30"/>
      <c r="AF10" s="29"/>
      <c r="AG10" s="31">
        <f t="shared" ref="AG10:AG16" si="5">F10*H10</f>
        <v>35.04</v>
      </c>
      <c r="AH10" s="32">
        <f t="shared" ref="AH10:AH17" si="6">I10+J10+K10+L10+M10+N10+O10+P10+Q10+R10+S10+T10+U10+V10+W10+X10+Y10+Z10+AA10+AB10+AC10+AD10+AE10+AF10</f>
        <v>51110.851585185192</v>
      </c>
    </row>
    <row r="11" spans="1:34" ht="42.75" customHeight="1" thickBot="1" x14ac:dyDescent="0.35">
      <c r="A11" s="21">
        <f t="shared" si="4"/>
        <v>4</v>
      </c>
      <c r="B11" s="22" t="s">
        <v>31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/>
      <c r="G11" s="23">
        <f t="shared" si="3"/>
        <v>0</v>
      </c>
      <c r="H11" s="23">
        <v>2</v>
      </c>
      <c r="I11" s="24"/>
      <c r="J11" s="25"/>
      <c r="K11" s="24"/>
      <c r="L11" s="25"/>
      <c r="M11" s="26"/>
      <c r="N11" s="27"/>
      <c r="O11" s="26"/>
      <c r="P11" s="33">
        <f>G11*16*86.4</f>
        <v>0</v>
      </c>
      <c r="Q11" s="26"/>
      <c r="R11" s="33">
        <f>G11*16*86.4</f>
        <v>0</v>
      </c>
      <c r="S11" s="26"/>
      <c r="T11" s="27"/>
      <c r="U11" s="26"/>
      <c r="V11" s="27"/>
      <c r="W11" s="26"/>
      <c r="X11" s="27"/>
      <c r="Y11" s="26"/>
      <c r="Z11" s="27"/>
      <c r="AA11" s="26"/>
      <c r="AB11" s="29"/>
      <c r="AC11" s="30"/>
      <c r="AD11" s="29"/>
      <c r="AE11" s="30"/>
      <c r="AF11" s="29"/>
      <c r="AG11" s="31">
        <f t="shared" si="5"/>
        <v>0</v>
      </c>
      <c r="AH11" s="32">
        <f t="shared" si="6"/>
        <v>0</v>
      </c>
    </row>
    <row r="12" spans="1:34" ht="42.75" customHeight="1" thickBot="1" x14ac:dyDescent="0.35">
      <c r="A12" s="21">
        <f t="shared" si="4"/>
        <v>5</v>
      </c>
      <c r="B12" s="22" t="s">
        <v>32</v>
      </c>
      <c r="C12" s="23">
        <v>1411</v>
      </c>
      <c r="D12" s="23">
        <f t="shared" si="1"/>
        <v>16.331018518518519</v>
      </c>
      <c r="E12" s="23">
        <f t="shared" si="2"/>
        <v>1.0887345679012346</v>
      </c>
      <c r="F12" s="23">
        <v>93.79</v>
      </c>
      <c r="G12" s="23">
        <f t="shared" si="3"/>
        <v>102.1124151234568</v>
      </c>
      <c r="H12" s="23">
        <v>4</v>
      </c>
      <c r="I12" s="24"/>
      <c r="J12" s="25"/>
      <c r="K12" s="24"/>
      <c r="L12" s="25"/>
      <c r="M12" s="26"/>
      <c r="N12" s="27"/>
      <c r="O12" s="26"/>
      <c r="P12" s="27"/>
      <c r="Q12" s="28">
        <f>G12*15*86.4</f>
        <v>132337.69000000003</v>
      </c>
      <c r="R12" s="27"/>
      <c r="S12" s="26"/>
      <c r="T12" s="16">
        <f>G12*16*86.4</f>
        <v>141160.20266666668</v>
      </c>
      <c r="U12" s="26"/>
      <c r="V12" s="27"/>
      <c r="W12" s="28">
        <f>G12*15*86.4</f>
        <v>132337.69000000003</v>
      </c>
      <c r="X12" s="27"/>
      <c r="Y12" s="28">
        <f>G12*15*86.4</f>
        <v>132337.69000000003</v>
      </c>
      <c r="Z12" s="27"/>
      <c r="AA12" s="26"/>
      <c r="AB12" s="29"/>
      <c r="AC12" s="30"/>
      <c r="AD12" s="29"/>
      <c r="AE12" s="30"/>
      <c r="AF12" s="29"/>
      <c r="AG12" s="31">
        <f t="shared" si="5"/>
        <v>375.16</v>
      </c>
      <c r="AH12" s="32">
        <f t="shared" si="6"/>
        <v>538173.27266666677</v>
      </c>
    </row>
    <row r="13" spans="1:34" ht="42.75" customHeight="1" x14ac:dyDescent="0.3">
      <c r="A13" s="21">
        <f t="shared" si="4"/>
        <v>6</v>
      </c>
      <c r="B13" s="22" t="s">
        <v>33</v>
      </c>
      <c r="C13" s="23">
        <v>1235</v>
      </c>
      <c r="D13" s="23">
        <f t="shared" si="1"/>
        <v>14.293981481481481</v>
      </c>
      <c r="E13" s="23">
        <f t="shared" si="2"/>
        <v>0.95293209876543206</v>
      </c>
      <c r="F13" s="23">
        <v>2.66</v>
      </c>
      <c r="G13" s="23">
        <f t="shared" si="3"/>
        <v>2.5347993827160495</v>
      </c>
      <c r="H13" s="23">
        <v>6</v>
      </c>
      <c r="I13" s="24"/>
      <c r="J13" s="25"/>
      <c r="K13" s="24"/>
      <c r="L13" s="25"/>
      <c r="M13" s="26"/>
      <c r="N13" s="27"/>
      <c r="O13" s="26"/>
      <c r="P13" s="33">
        <f>G13*16*86.4</f>
        <v>3504.106666666667</v>
      </c>
      <c r="Q13" s="26"/>
      <c r="R13" s="33">
        <f>G13*16*86.4</f>
        <v>3504.106666666667</v>
      </c>
      <c r="S13" s="28">
        <f>G13*15*86.4</f>
        <v>3285.1000000000004</v>
      </c>
      <c r="T13" s="27"/>
      <c r="U13" s="26"/>
      <c r="V13" s="16">
        <f>G13*16*86.4</f>
        <v>3504.106666666667</v>
      </c>
      <c r="W13" s="28">
        <f>G13*15*86.4</f>
        <v>3285.1000000000004</v>
      </c>
      <c r="X13" s="27"/>
      <c r="Y13" s="28">
        <f>G13*15*86.4</f>
        <v>3285.1000000000004</v>
      </c>
      <c r="Z13" s="27"/>
      <c r="AA13" s="26"/>
      <c r="AB13" s="29"/>
      <c r="AC13" s="30"/>
      <c r="AD13" s="29"/>
      <c r="AE13" s="30"/>
      <c r="AF13" s="29"/>
      <c r="AG13" s="31">
        <f t="shared" si="5"/>
        <v>15.96</v>
      </c>
      <c r="AH13" s="32">
        <f t="shared" si="6"/>
        <v>20367.620000000003</v>
      </c>
    </row>
    <row r="14" spans="1:34" ht="42.75" customHeight="1" x14ac:dyDescent="0.3">
      <c r="A14" s="21">
        <f t="shared" si="4"/>
        <v>7</v>
      </c>
      <c r="B14" s="22" t="s">
        <v>34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>
        <v>3</v>
      </c>
      <c r="I14" s="24"/>
      <c r="J14" s="25"/>
      <c r="K14" s="24"/>
      <c r="L14" s="25"/>
      <c r="M14" s="26"/>
      <c r="N14" s="27"/>
      <c r="O14" s="26"/>
      <c r="P14" s="33">
        <f>G14*16*86.4</f>
        <v>0</v>
      </c>
      <c r="Q14" s="26"/>
      <c r="R14" s="27"/>
      <c r="S14" s="26"/>
      <c r="T14" s="27"/>
      <c r="U14" s="28">
        <f>G14*15*86.4</f>
        <v>0</v>
      </c>
      <c r="V14" s="27"/>
      <c r="W14" s="28">
        <f>G14*15*86.4</f>
        <v>0</v>
      </c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42.75" customHeight="1" x14ac:dyDescent="0.3">
      <c r="A15" s="21">
        <f t="shared" si="4"/>
        <v>8</v>
      </c>
      <c r="B15" s="22" t="s">
        <v>35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/>
      <c r="G15" s="23">
        <f t="shared" si="3"/>
        <v>0</v>
      </c>
      <c r="H15" s="23"/>
      <c r="I15" s="24"/>
      <c r="J15" s="25"/>
      <c r="K15" s="24"/>
      <c r="L15" s="25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9"/>
      <c r="AC15" s="30"/>
      <c r="AD15" s="29"/>
      <c r="AE15" s="30"/>
      <c r="AF15" s="29"/>
      <c r="AG15" s="31">
        <f t="shared" si="5"/>
        <v>0</v>
      </c>
      <c r="AH15" s="32">
        <f t="shared" si="6"/>
        <v>0</v>
      </c>
    </row>
    <row r="16" spans="1:34" ht="42.75" customHeight="1" x14ac:dyDescent="0.3">
      <c r="A16" s="21">
        <f t="shared" si="4"/>
        <v>9</v>
      </c>
      <c r="B16" s="22" t="s">
        <v>36</v>
      </c>
      <c r="C16" s="23">
        <v>1411</v>
      </c>
      <c r="D16" s="23">
        <f t="shared" si="1"/>
        <v>16.331018518518519</v>
      </c>
      <c r="E16" s="23">
        <f t="shared" si="2"/>
        <v>1.0887345679012346</v>
      </c>
      <c r="F16" s="23">
        <v>2.23</v>
      </c>
      <c r="G16" s="23">
        <f t="shared" si="3"/>
        <v>2.4278780864197529</v>
      </c>
      <c r="H16" s="23">
        <v>6</v>
      </c>
      <c r="I16" s="24"/>
      <c r="J16" s="25"/>
      <c r="K16" s="24"/>
      <c r="L16" s="25"/>
      <c r="M16" s="26"/>
      <c r="N16" s="27"/>
      <c r="O16" s="28">
        <f>G16*15*86.4</f>
        <v>3146.5299999999997</v>
      </c>
      <c r="P16" s="27"/>
      <c r="Q16" s="28">
        <f>G16*15*86.4</f>
        <v>3146.5299999999997</v>
      </c>
      <c r="R16" s="27"/>
      <c r="S16" s="28">
        <f>G16*15*86.4</f>
        <v>3146.5299999999997</v>
      </c>
      <c r="T16" s="27"/>
      <c r="U16" s="28">
        <f>G16*15*86.4</f>
        <v>3146.5299999999997</v>
      </c>
      <c r="V16" s="27"/>
      <c r="W16" s="28">
        <f>G16*15*86.4</f>
        <v>3146.5299999999997</v>
      </c>
      <c r="X16" s="27"/>
      <c r="Y16" s="28">
        <f>G16*15*86.4</f>
        <v>3146.5299999999997</v>
      </c>
      <c r="Z16" s="27"/>
      <c r="AA16" s="26"/>
      <c r="AB16" s="29"/>
      <c r="AC16" s="30"/>
      <c r="AD16" s="29"/>
      <c r="AE16" s="30"/>
      <c r="AF16" s="29"/>
      <c r="AG16" s="31">
        <f t="shared" si="5"/>
        <v>13.379999999999999</v>
      </c>
      <c r="AH16" s="32">
        <f t="shared" si="6"/>
        <v>18879.179999999997</v>
      </c>
    </row>
    <row r="17" spans="1:34" ht="42.75" customHeight="1" thickBot="1" x14ac:dyDescent="0.35">
      <c r="A17" s="21">
        <f t="shared" si="4"/>
        <v>10</v>
      </c>
      <c r="B17" s="34" t="s">
        <v>37</v>
      </c>
      <c r="C17" s="35">
        <v>1411</v>
      </c>
      <c r="D17" s="35">
        <f t="shared" si="1"/>
        <v>16.331018518518519</v>
      </c>
      <c r="E17" s="35">
        <f t="shared" si="2"/>
        <v>1.0887345679012346</v>
      </c>
      <c r="F17" s="35"/>
      <c r="G17" s="35">
        <f t="shared" si="3"/>
        <v>0</v>
      </c>
      <c r="H17" s="35">
        <v>3</v>
      </c>
      <c r="I17" s="36"/>
      <c r="J17" s="37"/>
      <c r="K17" s="36"/>
      <c r="L17" s="37"/>
      <c r="M17" s="38"/>
      <c r="N17" s="39"/>
      <c r="O17" s="38"/>
      <c r="P17" s="39"/>
      <c r="Q17" s="38"/>
      <c r="R17" s="39"/>
      <c r="S17" s="40">
        <f>G17*15*86.4</f>
        <v>0</v>
      </c>
      <c r="T17" s="39"/>
      <c r="U17" s="28">
        <f>G17*15*86.4</f>
        <v>0</v>
      </c>
      <c r="V17" s="39"/>
      <c r="W17" s="28">
        <f>G17*15*86.4</f>
        <v>0</v>
      </c>
      <c r="X17" s="39"/>
      <c r="Y17" s="38"/>
      <c r="Z17" s="39"/>
      <c r="AA17" s="38"/>
      <c r="AB17" s="41"/>
      <c r="AC17" s="42"/>
      <c r="AD17" s="41"/>
      <c r="AE17" s="42"/>
      <c r="AF17" s="41"/>
      <c r="AG17" s="43">
        <f>F17*H17</f>
        <v>0</v>
      </c>
      <c r="AH17" s="44">
        <f t="shared" si="6"/>
        <v>0</v>
      </c>
    </row>
    <row r="18" spans="1:34" ht="42.75" customHeight="1" x14ac:dyDescent="0.3">
      <c r="A18" s="21">
        <f t="shared" si="4"/>
        <v>11</v>
      </c>
      <c r="B18" s="65" t="s">
        <v>38</v>
      </c>
      <c r="C18" s="45"/>
      <c r="D18" s="45"/>
      <c r="E18" s="45"/>
      <c r="F18" s="45"/>
      <c r="G18" s="45"/>
      <c r="H18" s="46"/>
      <c r="I18" s="47">
        <f>I8+I9+I10+I11+I12+I13+I14+I15+I16+I17</f>
        <v>0</v>
      </c>
      <c r="J18" s="48">
        <f>J8+J9+J10+J11+J12+J13+J14+J15+J16+J17</f>
        <v>0</v>
      </c>
      <c r="K18" s="47">
        <f>K8+K9+K10+K11+K12+K13+K14+K15+K16+K17</f>
        <v>0</v>
      </c>
      <c r="L18" s="48">
        <f>L8+L9+L10+L11+L12+L13+L14+L15+L16+L17</f>
        <v>0</v>
      </c>
      <c r="M18" s="47">
        <f t="shared" ref="M18:AF18" si="7">M8+M9+M10+M11+M12+M13+M14+M15+M16+M17</f>
        <v>0</v>
      </c>
      <c r="N18" s="48">
        <f t="shared" si="7"/>
        <v>0</v>
      </c>
      <c r="O18" s="47">
        <f t="shared" si="7"/>
        <v>324246.53000000003</v>
      </c>
      <c r="P18" s="48">
        <f t="shared" si="7"/>
        <v>3504.106666666667</v>
      </c>
      <c r="Q18" s="47">
        <f t="shared" si="7"/>
        <v>135484.22000000003</v>
      </c>
      <c r="R18" s="48">
        <f t="shared" si="7"/>
        <v>29894.238251851853</v>
      </c>
      <c r="S18" s="47">
        <f t="shared" si="7"/>
        <v>262076.63</v>
      </c>
      <c r="T18" s="48">
        <f t="shared" si="7"/>
        <v>210978.86933333334</v>
      </c>
      <c r="U18" s="47">
        <f t="shared" si="7"/>
        <v>258791.53</v>
      </c>
      <c r="V18" s="48">
        <f t="shared" si="7"/>
        <v>73322.773333333345</v>
      </c>
      <c r="W18" s="47">
        <f t="shared" si="7"/>
        <v>394414.32000000007</v>
      </c>
      <c r="X18" s="48">
        <f t="shared" si="7"/>
        <v>0</v>
      </c>
      <c r="Y18" s="47">
        <f t="shared" si="7"/>
        <v>138769.32000000004</v>
      </c>
      <c r="Z18" s="48">
        <f t="shared" si="7"/>
        <v>0</v>
      </c>
      <c r="AA18" s="47">
        <f t="shared" si="7"/>
        <v>24720.720000000005</v>
      </c>
      <c r="AB18" s="48">
        <f t="shared" si="7"/>
        <v>0</v>
      </c>
      <c r="AC18" s="47">
        <f t="shared" si="7"/>
        <v>0</v>
      </c>
      <c r="AD18" s="48">
        <f t="shared" si="7"/>
        <v>0</v>
      </c>
      <c r="AE18" s="47">
        <f t="shared" si="7"/>
        <v>0</v>
      </c>
      <c r="AF18" s="48">
        <f t="shared" si="7"/>
        <v>0</v>
      </c>
      <c r="AG18" s="47">
        <f>AG8+AG9+AG10+AG11+AG12+AG13+AG14+AG15+AG16+AG17</f>
        <v>1426.5400000000002</v>
      </c>
      <c r="AH18" s="48">
        <f>I18+J18+K18+L18+M18+N18+O18+P18+Q18+R18+S18+T18+U18+V18+W18+X18+Y18+Z18+AA18+AB18+AC18+AD18+AE18+AF18</f>
        <v>1856203.2575851856</v>
      </c>
    </row>
    <row r="19" spans="1:34" ht="42.75" customHeight="1" x14ac:dyDescent="0.3">
      <c r="A19" s="21">
        <f t="shared" si="4"/>
        <v>12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42.75" customHeight="1" x14ac:dyDescent="0.3">
      <c r="A20" s="21">
        <f t="shared" si="4"/>
        <v>13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42.75" customHeight="1" x14ac:dyDescent="0.3">
      <c r="A21" s="21">
        <f t="shared" si="4"/>
        <v>14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42.75" customHeight="1" x14ac:dyDescent="0.3">
      <c r="A22" s="21">
        <f t="shared" si="4"/>
        <v>15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42.75" customHeight="1" x14ac:dyDescent="0.3">
      <c r="A23" s="21">
        <f t="shared" si="4"/>
        <v>16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42.75" customHeight="1" x14ac:dyDescent="0.3">
      <c r="A24" s="21">
        <f t="shared" si="4"/>
        <v>17</v>
      </c>
      <c r="B24" s="22" t="s">
        <v>44</v>
      </c>
      <c r="C24" s="49"/>
      <c r="D24" s="49"/>
      <c r="E24" s="49"/>
      <c r="F24" s="49"/>
      <c r="G24" s="49"/>
      <c r="H24" s="49"/>
      <c r="I24" s="58">
        <f>I18/I23</f>
        <v>0</v>
      </c>
      <c r="J24" s="59">
        <f>J18/J23</f>
        <v>0</v>
      </c>
      <c r="K24" s="58">
        <f t="shared" ref="K24:AE24" si="20">K18/K23</f>
        <v>0</v>
      </c>
      <c r="L24" s="59">
        <f t="shared" si="20"/>
        <v>0</v>
      </c>
      <c r="M24" s="58">
        <f t="shared" si="20"/>
        <v>0</v>
      </c>
      <c r="N24" s="59">
        <f t="shared" si="20"/>
        <v>0</v>
      </c>
      <c r="O24" s="58">
        <f>O18/O23</f>
        <v>567405.18501019338</v>
      </c>
      <c r="P24" s="59">
        <f t="shared" si="20"/>
        <v>6131.9030661498582</v>
      </c>
      <c r="Q24" s="58">
        <f t="shared" si="20"/>
        <v>237086.41975308649</v>
      </c>
      <c r="R24" s="59">
        <f t="shared" si="20"/>
        <v>52312.49748773194</v>
      </c>
      <c r="S24" s="58">
        <f t="shared" si="20"/>
        <v>458612.89165376109</v>
      </c>
      <c r="T24" s="59">
        <f t="shared" si="20"/>
        <v>369195.9460208299</v>
      </c>
      <c r="U24" s="58">
        <f t="shared" si="20"/>
        <v>452864.23252924555</v>
      </c>
      <c r="V24" s="59">
        <f t="shared" si="20"/>
        <v>128308.9190458275</v>
      </c>
      <c r="W24" s="58">
        <f t="shared" si="20"/>
        <v>690193.13856734149</v>
      </c>
      <c r="X24" s="59">
        <f t="shared" si="20"/>
        <v>0</v>
      </c>
      <c r="Y24" s="58">
        <f t="shared" si="20"/>
        <v>242835.07887760201</v>
      </c>
      <c r="Z24" s="59">
        <f t="shared" si="20"/>
        <v>0</v>
      </c>
      <c r="AA24" s="58">
        <f t="shared" si="20"/>
        <v>43259.25925925927</v>
      </c>
      <c r="AB24" s="59">
        <f t="shared" si="20"/>
        <v>0</v>
      </c>
      <c r="AC24" s="58">
        <f t="shared" si="20"/>
        <v>0</v>
      </c>
      <c r="AD24" s="59">
        <f t="shared" si="20"/>
        <v>0</v>
      </c>
      <c r="AE24" s="58">
        <f t="shared" si="20"/>
        <v>0</v>
      </c>
      <c r="AF24" s="59">
        <f>AF18/AF23</f>
        <v>0</v>
      </c>
      <c r="AG24" s="58"/>
      <c r="AH24" s="59">
        <f>I24+J24+K24+L24+M24+N24+O24+P24+Q24+R24+S24+T24+U24+V24+W24+X24+Y24+Z24+AA24+AB24+AC24+AD24+AE24+AF24</f>
        <v>3248205.4712710287</v>
      </c>
    </row>
    <row r="25" spans="1:34" ht="42.75" customHeight="1" thickBot="1" x14ac:dyDescent="0.35">
      <c r="A25" s="21">
        <f t="shared" si="4"/>
        <v>18</v>
      </c>
      <c r="B25" s="34" t="s">
        <v>45</v>
      </c>
      <c r="C25" s="60"/>
      <c r="D25" s="60"/>
      <c r="E25" s="60"/>
      <c r="F25" s="60"/>
      <c r="G25" s="60"/>
      <c r="H25" s="60"/>
      <c r="I25" s="61">
        <f>I24/(15*86400)</f>
        <v>0</v>
      </c>
      <c r="J25" s="62">
        <f>J24/(15*86400)</f>
        <v>0</v>
      </c>
      <c r="K25" s="61">
        <f t="shared" ref="K25:AF25" si="21">K24/(15*86400)</f>
        <v>0</v>
      </c>
      <c r="L25" s="62">
        <f t="shared" si="21"/>
        <v>0</v>
      </c>
      <c r="M25" s="61">
        <f t="shared" si="21"/>
        <v>0</v>
      </c>
      <c r="N25" s="62">
        <f t="shared" si="21"/>
        <v>0</v>
      </c>
      <c r="O25" s="61">
        <f t="shared" si="21"/>
        <v>0.43781264275477882</v>
      </c>
      <c r="P25" s="62">
        <f t="shared" si="21"/>
        <v>4.7314066868440266E-3</v>
      </c>
      <c r="Q25" s="61">
        <f t="shared" si="21"/>
        <v>0.18293705227861612</v>
      </c>
      <c r="R25" s="62">
        <f t="shared" si="21"/>
        <v>4.0364581394854895E-2</v>
      </c>
      <c r="S25" s="61">
        <f t="shared" si="21"/>
        <v>0.35386797195506259</v>
      </c>
      <c r="T25" s="62">
        <f t="shared" si="21"/>
        <v>0.28487341513952924</v>
      </c>
      <c r="U25" s="61">
        <f t="shared" si="21"/>
        <v>0.34943227818614625</v>
      </c>
      <c r="V25" s="62">
        <f t="shared" si="21"/>
        <v>9.900379556005208E-2</v>
      </c>
      <c r="W25" s="61">
        <f t="shared" si="21"/>
        <v>0.53255643407973885</v>
      </c>
      <c r="X25" s="62">
        <f t="shared" si="21"/>
        <v>0</v>
      </c>
      <c r="Y25" s="61">
        <f t="shared" si="21"/>
        <v>0.1873727460475324</v>
      </c>
      <c r="Z25" s="62">
        <f t="shared" si="21"/>
        <v>0</v>
      </c>
      <c r="AA25" s="61">
        <f t="shared" si="21"/>
        <v>3.3379058070416107E-2</v>
      </c>
      <c r="AB25" s="62">
        <f t="shared" si="21"/>
        <v>0</v>
      </c>
      <c r="AC25" s="61">
        <f t="shared" si="21"/>
        <v>0</v>
      </c>
      <c r="AD25" s="62">
        <f t="shared" si="21"/>
        <v>0</v>
      </c>
      <c r="AE25" s="61">
        <f t="shared" si="21"/>
        <v>0</v>
      </c>
      <c r="AF25" s="62">
        <f t="shared" si="21"/>
        <v>0</v>
      </c>
      <c r="AG25" s="61"/>
      <c r="AH25" s="62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8F71-CF29-4DC1-913D-3C766F2BC03E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6.6640625" style="63" customWidth="1"/>
    <col min="13" max="14" width="6.6640625" style="1" customWidth="1"/>
    <col min="15" max="15" width="14.109375" style="1" bestFit="1" customWidth="1"/>
    <col min="16" max="16" width="16.33203125" style="1" customWidth="1"/>
    <col min="17" max="17" width="11.33203125" style="1" bestFit="1" customWidth="1"/>
    <col min="18" max="18" width="14.6640625" style="1" bestFit="1" customWidth="1"/>
    <col min="19" max="19" width="13.6640625" style="1" bestFit="1" customWidth="1"/>
    <col min="20" max="20" width="11.109375" style="1" bestFit="1" customWidth="1"/>
    <col min="21" max="21" width="13.6640625" style="1" bestFit="1" customWidth="1"/>
    <col min="22" max="22" width="11.109375" style="1" bestFit="1" customWidth="1"/>
    <col min="23" max="23" width="13.6640625" style="1" bestFit="1" customWidth="1"/>
    <col min="24" max="24" width="6.6640625" style="1" customWidth="1"/>
    <col min="25" max="25" width="11.33203125" style="1" bestFit="1" customWidth="1"/>
    <col min="26" max="32" width="6.6640625" style="1" customWidth="1"/>
    <col min="33" max="33" width="11.33203125" style="63" customWidth="1"/>
    <col min="34" max="34" width="14" style="63" customWidth="1"/>
    <col min="35" max="16384" width="9.109375" style="1"/>
  </cols>
  <sheetData>
    <row r="1" spans="1:34" ht="48" customHeight="1" thickBot="1" x14ac:dyDescent="0.4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34" ht="18.600000000000001" x14ac:dyDescent="0.4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16.2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16.8" thickBot="1" x14ac:dyDescent="0.35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16.8" thickBot="1" x14ac:dyDescent="0.35">
      <c r="A5" s="79" t="s">
        <v>2</v>
      </c>
      <c r="B5" s="81" t="s">
        <v>3</v>
      </c>
      <c r="C5" s="81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83" t="s">
        <v>9</v>
      </c>
      <c r="I5" s="85" t="s">
        <v>10</v>
      </c>
      <c r="J5" s="86"/>
      <c r="K5" s="85" t="s">
        <v>11</v>
      </c>
      <c r="L5" s="87"/>
      <c r="M5" s="66" t="s">
        <v>12</v>
      </c>
      <c r="N5" s="67"/>
      <c r="O5" s="66" t="s">
        <v>13</v>
      </c>
      <c r="P5" s="67"/>
      <c r="Q5" s="66" t="s">
        <v>14</v>
      </c>
      <c r="R5" s="67"/>
      <c r="S5" s="66" t="s">
        <v>15</v>
      </c>
      <c r="T5" s="67"/>
      <c r="U5" s="66" t="s">
        <v>16</v>
      </c>
      <c r="V5" s="67"/>
      <c r="W5" s="66" t="s">
        <v>17</v>
      </c>
      <c r="X5" s="67"/>
      <c r="Y5" s="66" t="s">
        <v>18</v>
      </c>
      <c r="Z5" s="67"/>
      <c r="AA5" s="66" t="s">
        <v>19</v>
      </c>
      <c r="AB5" s="67"/>
      <c r="AC5" s="66" t="s">
        <v>20</v>
      </c>
      <c r="AD5" s="67"/>
      <c r="AE5" s="66" t="s">
        <v>21</v>
      </c>
      <c r="AF5" s="67"/>
      <c r="AG5" s="68" t="s">
        <v>22</v>
      </c>
      <c r="AH5" s="69"/>
    </row>
    <row r="6" spans="1:34" ht="29.4" thickBot="1" x14ac:dyDescent="0.35">
      <c r="A6" s="80"/>
      <c r="B6" s="82"/>
      <c r="C6" s="82"/>
      <c r="D6" s="82"/>
      <c r="E6" s="82"/>
      <c r="F6" s="84"/>
      <c r="G6" s="82"/>
      <c r="H6" s="84"/>
      <c r="I6" s="2" t="s">
        <v>23</v>
      </c>
      <c r="J6" s="3" t="s">
        <v>24</v>
      </c>
      <c r="K6" s="2" t="s">
        <v>23</v>
      </c>
      <c r="L6" s="4" t="s">
        <v>24</v>
      </c>
      <c r="M6" s="2" t="s">
        <v>23</v>
      </c>
      <c r="N6" s="3" t="s">
        <v>24</v>
      </c>
      <c r="O6" s="2" t="s">
        <v>23</v>
      </c>
      <c r="P6" s="3" t="s">
        <v>25</v>
      </c>
      <c r="Q6" s="2" t="s">
        <v>23</v>
      </c>
      <c r="R6" s="5" t="s">
        <v>24</v>
      </c>
      <c r="S6" s="2" t="s">
        <v>23</v>
      </c>
      <c r="T6" s="3" t="s">
        <v>25</v>
      </c>
      <c r="U6" s="2" t="s">
        <v>23</v>
      </c>
      <c r="V6" s="3" t="s">
        <v>24</v>
      </c>
      <c r="W6" s="2" t="s">
        <v>23</v>
      </c>
      <c r="X6" s="3" t="s">
        <v>24</v>
      </c>
      <c r="Y6" s="2" t="s">
        <v>23</v>
      </c>
      <c r="Z6" s="3" t="s">
        <v>25</v>
      </c>
      <c r="AA6" s="2" t="s">
        <v>23</v>
      </c>
      <c r="AB6" s="3" t="s">
        <v>24</v>
      </c>
      <c r="AC6" s="2" t="s">
        <v>23</v>
      </c>
      <c r="AD6" s="3" t="s">
        <v>25</v>
      </c>
      <c r="AE6" s="2" t="s">
        <v>23</v>
      </c>
      <c r="AF6" s="3" t="s">
        <v>24</v>
      </c>
      <c r="AG6" s="6" t="s">
        <v>26</v>
      </c>
      <c r="AH6" s="6" t="s">
        <v>27</v>
      </c>
    </row>
    <row r="7" spans="1:34" ht="15" thickBot="1" x14ac:dyDescent="0.35">
      <c r="A7" s="7">
        <v>1</v>
      </c>
      <c r="B7" s="7">
        <f>A7+1</f>
        <v>2</v>
      </c>
      <c r="C7" s="7">
        <f t="shared" ref="C7:AH7" si="0">B7+1</f>
        <v>3</v>
      </c>
      <c r="D7" s="7">
        <f t="shared" si="0"/>
        <v>4</v>
      </c>
      <c r="E7" s="7">
        <f t="shared" si="0"/>
        <v>5</v>
      </c>
      <c r="F7" s="7">
        <f t="shared" si="0"/>
        <v>6</v>
      </c>
      <c r="G7" s="7">
        <f t="shared" si="0"/>
        <v>7</v>
      </c>
      <c r="H7" s="7">
        <f t="shared" si="0"/>
        <v>8</v>
      </c>
      <c r="I7" s="7">
        <f t="shared" si="0"/>
        <v>9</v>
      </c>
      <c r="J7" s="7">
        <f t="shared" si="0"/>
        <v>10</v>
      </c>
      <c r="K7" s="7">
        <f t="shared" si="0"/>
        <v>11</v>
      </c>
      <c r="L7" s="7">
        <f t="shared" si="0"/>
        <v>12</v>
      </c>
      <c r="M7" s="7">
        <f t="shared" si="0"/>
        <v>13</v>
      </c>
      <c r="N7" s="7">
        <f t="shared" si="0"/>
        <v>14</v>
      </c>
      <c r="O7" s="7">
        <f t="shared" si="0"/>
        <v>15</v>
      </c>
      <c r="P7" s="7">
        <f t="shared" si="0"/>
        <v>16</v>
      </c>
      <c r="Q7" s="7">
        <f t="shared" si="0"/>
        <v>17</v>
      </c>
      <c r="R7" s="7">
        <f t="shared" si="0"/>
        <v>18</v>
      </c>
      <c r="S7" s="7">
        <f t="shared" si="0"/>
        <v>19</v>
      </c>
      <c r="T7" s="7">
        <f t="shared" si="0"/>
        <v>20</v>
      </c>
      <c r="U7" s="7">
        <f t="shared" si="0"/>
        <v>21</v>
      </c>
      <c r="V7" s="7">
        <f t="shared" si="0"/>
        <v>22</v>
      </c>
      <c r="W7" s="7">
        <f t="shared" si="0"/>
        <v>23</v>
      </c>
      <c r="X7" s="7">
        <f t="shared" si="0"/>
        <v>24</v>
      </c>
      <c r="Y7" s="7">
        <f t="shared" si="0"/>
        <v>25</v>
      </c>
      <c r="Z7" s="7">
        <f t="shared" si="0"/>
        <v>26</v>
      </c>
      <c r="AA7" s="7">
        <f t="shared" si="0"/>
        <v>27</v>
      </c>
      <c r="AB7" s="7">
        <f t="shared" si="0"/>
        <v>28</v>
      </c>
      <c r="AC7" s="7">
        <f t="shared" si="0"/>
        <v>29</v>
      </c>
      <c r="AD7" s="7">
        <f t="shared" si="0"/>
        <v>30</v>
      </c>
      <c r="AE7" s="7">
        <f t="shared" si="0"/>
        <v>31</v>
      </c>
      <c r="AF7" s="7">
        <f t="shared" si="0"/>
        <v>32</v>
      </c>
      <c r="AG7" s="7">
        <f t="shared" si="0"/>
        <v>33</v>
      </c>
      <c r="AH7" s="7">
        <f t="shared" si="0"/>
        <v>34</v>
      </c>
    </row>
    <row r="8" spans="1:34" ht="31.5" customHeight="1" x14ac:dyDescent="0.3">
      <c r="A8" s="8">
        <v>1</v>
      </c>
      <c r="B8" s="9" t="s">
        <v>28</v>
      </c>
      <c r="C8" s="10">
        <v>1235</v>
      </c>
      <c r="D8" s="10">
        <f>C8/86.4</f>
        <v>14.293981481481481</v>
      </c>
      <c r="E8" s="10">
        <f>D8/15</f>
        <v>0.95293209876543206</v>
      </c>
      <c r="F8" s="10">
        <v>1.08</v>
      </c>
      <c r="G8" s="10">
        <f>E8*F8</f>
        <v>1.0291666666666668</v>
      </c>
      <c r="H8" s="10">
        <v>3</v>
      </c>
      <c r="I8" s="11"/>
      <c r="J8" s="12"/>
      <c r="K8" s="11"/>
      <c r="L8" s="12"/>
      <c r="M8" s="13"/>
      <c r="N8" s="14"/>
      <c r="O8" s="15">
        <f>G8*15*86.4</f>
        <v>1333.8000000000002</v>
      </c>
      <c r="P8" s="14"/>
      <c r="Q8" s="13"/>
      <c r="R8" s="14"/>
      <c r="S8" s="13"/>
      <c r="T8" s="16">
        <f>G8*16*86.4</f>
        <v>1422.7200000000003</v>
      </c>
      <c r="U8" s="13"/>
      <c r="V8" s="16">
        <f>G8*16*86.4</f>
        <v>1422.7200000000003</v>
      </c>
      <c r="W8" s="13"/>
      <c r="X8" s="14"/>
      <c r="Y8" s="13"/>
      <c r="Z8" s="14"/>
      <c r="AA8" s="13"/>
      <c r="AB8" s="17"/>
      <c r="AC8" s="18"/>
      <c r="AD8" s="17"/>
      <c r="AE8" s="18"/>
      <c r="AF8" s="17"/>
      <c r="AG8" s="19">
        <f>F8*H8</f>
        <v>3.24</v>
      </c>
      <c r="AH8" s="20">
        <f>I8+J8+K8+L8+M8+N8+O8+P8+Q8+R8+S8+T8+U8+V8+W8+X8+Y8+Z8+AA8+AB8+AC8+AD8+AE8+AF8</f>
        <v>4179.2400000000007</v>
      </c>
    </row>
    <row r="9" spans="1:34" ht="31.5" customHeight="1" x14ac:dyDescent="0.3">
      <c r="A9" s="21">
        <f>A8+1</f>
        <v>2</v>
      </c>
      <c r="B9" s="22" t="s">
        <v>29</v>
      </c>
      <c r="C9" s="23">
        <v>1235</v>
      </c>
      <c r="D9" s="23">
        <f t="shared" ref="D9:D17" si="1">C9/86.4</f>
        <v>14.293981481481481</v>
      </c>
      <c r="E9" s="23">
        <f t="shared" ref="E9:E17" si="2">D9/15</f>
        <v>0.95293209876543206</v>
      </c>
      <c r="F9" s="23">
        <v>131.16</v>
      </c>
      <c r="G9" s="23">
        <f t="shared" ref="G9:G17" si="3">E9*F9</f>
        <v>124.98657407407407</v>
      </c>
      <c r="H9" s="23">
        <v>4</v>
      </c>
      <c r="I9" s="24"/>
      <c r="J9" s="25"/>
      <c r="K9" s="24"/>
      <c r="L9" s="25"/>
      <c r="M9" s="26"/>
      <c r="N9" s="27"/>
      <c r="O9" s="28">
        <f>G9*15*86.4</f>
        <v>161982.6</v>
      </c>
      <c r="P9" s="27"/>
      <c r="Q9" s="26"/>
      <c r="R9" s="27"/>
      <c r="S9" s="28">
        <f>G9*15*86.4</f>
        <v>161982.6</v>
      </c>
      <c r="T9" s="27"/>
      <c r="U9" s="28">
        <f>G9*15*86.4</f>
        <v>161982.6</v>
      </c>
      <c r="V9" s="27"/>
      <c r="W9" s="28">
        <f>G9*15*86.4</f>
        <v>161982.6</v>
      </c>
      <c r="X9" s="27"/>
      <c r="Y9" s="26"/>
      <c r="Z9" s="27"/>
      <c r="AA9" s="26"/>
      <c r="AB9" s="29"/>
      <c r="AC9" s="30"/>
      <c r="AD9" s="29"/>
      <c r="AE9" s="30"/>
      <c r="AF9" s="29"/>
      <c r="AG9" s="31">
        <f>F9*H9</f>
        <v>524.64</v>
      </c>
      <c r="AH9" s="32">
        <f>I9+J9+K9+L9+M9+N9+O9+P9+Q9+R9+S9+T9+U9+V9+W9+X9+Y9+Z9+AA9+AB9+AC9+AD9+AE9+AF9</f>
        <v>647930.4</v>
      </c>
    </row>
    <row r="10" spans="1:34" ht="31.5" customHeight="1" x14ac:dyDescent="0.3">
      <c r="A10" s="21">
        <f t="shared" ref="A10:A25" si="4">A9+1</f>
        <v>3</v>
      </c>
      <c r="B10" s="22" t="s">
        <v>30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27"/>
      <c r="Q10" s="26"/>
      <c r="R10" s="33">
        <f>G10*16*86.47</f>
        <v>0</v>
      </c>
      <c r="S10" s="26"/>
      <c r="T10" s="27"/>
      <c r="U10" s="26"/>
      <c r="V10" s="27"/>
      <c r="W10" s="26"/>
      <c r="X10" s="27"/>
      <c r="Y10" s="26"/>
      <c r="Z10" s="27"/>
      <c r="AA10" s="28">
        <f>G10*15*86.4</f>
        <v>0</v>
      </c>
      <c r="AB10" s="29"/>
      <c r="AC10" s="30"/>
      <c r="AD10" s="29"/>
      <c r="AE10" s="30"/>
      <c r="AF10" s="29"/>
      <c r="AG10" s="31">
        <f t="shared" ref="AG10:AG16" si="5">F10*H10</f>
        <v>0</v>
      </c>
      <c r="AH10" s="32">
        <f t="shared" ref="AH10:AH17" si="6">I10+J10+K10+L10+M10+N10+O10+P10+Q10+R10+S10+T10+U10+V10+W10+X10+Y10+Z10+AA10+AB10+AC10+AD10+AE10+AF10</f>
        <v>0</v>
      </c>
    </row>
    <row r="11" spans="1:34" ht="31.5" customHeight="1" thickBot="1" x14ac:dyDescent="0.35">
      <c r="A11" s="21">
        <f t="shared" si="4"/>
        <v>4</v>
      </c>
      <c r="B11" s="22" t="s">
        <v>31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16.55</v>
      </c>
      <c r="G11" s="23">
        <f t="shared" si="3"/>
        <v>18.018557098765434</v>
      </c>
      <c r="H11" s="23">
        <v>2</v>
      </c>
      <c r="I11" s="24"/>
      <c r="J11" s="25"/>
      <c r="K11" s="24"/>
      <c r="L11" s="25"/>
      <c r="M11" s="26"/>
      <c r="N11" s="27"/>
      <c r="O11" s="26"/>
      <c r="P11" s="33">
        <f>G11*16*86.4</f>
        <v>24908.85333333334</v>
      </c>
      <c r="Q11" s="26"/>
      <c r="R11" s="33">
        <f>G11*16*86.4</f>
        <v>24908.85333333334</v>
      </c>
      <c r="S11" s="26"/>
      <c r="T11" s="27"/>
      <c r="U11" s="26"/>
      <c r="V11" s="27"/>
      <c r="W11" s="26"/>
      <c r="X11" s="27"/>
      <c r="Y11" s="26"/>
      <c r="Z11" s="27"/>
      <c r="AA11" s="26"/>
      <c r="AB11" s="29"/>
      <c r="AC11" s="30"/>
      <c r="AD11" s="29"/>
      <c r="AE11" s="30"/>
      <c r="AF11" s="29"/>
      <c r="AG11" s="31">
        <f t="shared" si="5"/>
        <v>33.1</v>
      </c>
      <c r="AH11" s="32">
        <f t="shared" si="6"/>
        <v>49817.70666666668</v>
      </c>
    </row>
    <row r="12" spans="1:34" ht="31.5" customHeight="1" thickBot="1" x14ac:dyDescent="0.35">
      <c r="A12" s="21">
        <f t="shared" si="4"/>
        <v>5</v>
      </c>
      <c r="B12" s="22" t="s">
        <v>32</v>
      </c>
      <c r="C12" s="23">
        <v>1411</v>
      </c>
      <c r="D12" s="23">
        <f t="shared" si="1"/>
        <v>16.331018518518519</v>
      </c>
      <c r="E12" s="23">
        <f t="shared" si="2"/>
        <v>1.0887345679012346</v>
      </c>
      <c r="F12" s="23"/>
      <c r="G12" s="23">
        <f t="shared" si="3"/>
        <v>0</v>
      </c>
      <c r="H12" s="23">
        <v>4</v>
      </c>
      <c r="I12" s="24"/>
      <c r="J12" s="25"/>
      <c r="K12" s="24"/>
      <c r="L12" s="25"/>
      <c r="M12" s="26"/>
      <c r="N12" s="27"/>
      <c r="O12" s="26"/>
      <c r="P12" s="27"/>
      <c r="Q12" s="28">
        <f>G12*15*86.4</f>
        <v>0</v>
      </c>
      <c r="R12" s="27"/>
      <c r="S12" s="26"/>
      <c r="T12" s="16">
        <f>G12*16*86.4</f>
        <v>0</v>
      </c>
      <c r="U12" s="26"/>
      <c r="V12" s="27"/>
      <c r="W12" s="28">
        <f>G12*15*86.4</f>
        <v>0</v>
      </c>
      <c r="X12" s="27"/>
      <c r="Y12" s="28">
        <f>G12*15*86.4</f>
        <v>0</v>
      </c>
      <c r="Z12" s="27"/>
      <c r="AA12" s="26"/>
      <c r="AB12" s="29"/>
      <c r="AC12" s="30"/>
      <c r="AD12" s="29"/>
      <c r="AE12" s="30"/>
      <c r="AF12" s="29"/>
      <c r="AG12" s="31">
        <f t="shared" si="5"/>
        <v>0</v>
      </c>
      <c r="AH12" s="32">
        <f t="shared" si="6"/>
        <v>0</v>
      </c>
    </row>
    <row r="13" spans="1:34" ht="31.5" customHeight="1" x14ac:dyDescent="0.3">
      <c r="A13" s="21">
        <f t="shared" si="4"/>
        <v>6</v>
      </c>
      <c r="B13" s="22" t="s">
        <v>33</v>
      </c>
      <c r="C13" s="23">
        <v>1235</v>
      </c>
      <c r="D13" s="23">
        <f t="shared" si="1"/>
        <v>14.293981481481481</v>
      </c>
      <c r="E13" s="23">
        <f t="shared" si="2"/>
        <v>0.95293209876543206</v>
      </c>
      <c r="F13" s="23"/>
      <c r="G13" s="23">
        <f t="shared" si="3"/>
        <v>0</v>
      </c>
      <c r="H13" s="23">
        <v>6</v>
      </c>
      <c r="I13" s="24"/>
      <c r="J13" s="25"/>
      <c r="K13" s="24"/>
      <c r="L13" s="25"/>
      <c r="M13" s="26"/>
      <c r="N13" s="27"/>
      <c r="O13" s="26"/>
      <c r="P13" s="33">
        <f>G13*16*86.4</f>
        <v>0</v>
      </c>
      <c r="Q13" s="26"/>
      <c r="R13" s="33">
        <f>G13*16*86.4</f>
        <v>0</v>
      </c>
      <c r="S13" s="28">
        <f>G13*15*86.4</f>
        <v>0</v>
      </c>
      <c r="T13" s="27"/>
      <c r="U13" s="26"/>
      <c r="V13" s="16">
        <f>G13*16*86.4</f>
        <v>0</v>
      </c>
      <c r="W13" s="28">
        <f>G13*15*86.4</f>
        <v>0</v>
      </c>
      <c r="X13" s="27"/>
      <c r="Y13" s="28">
        <f>G13*15*86.4</f>
        <v>0</v>
      </c>
      <c r="Z13" s="27"/>
      <c r="AA13" s="26"/>
      <c r="AB13" s="29"/>
      <c r="AC13" s="30"/>
      <c r="AD13" s="29"/>
      <c r="AE13" s="30"/>
      <c r="AF13" s="29"/>
      <c r="AG13" s="31">
        <f t="shared" si="5"/>
        <v>0</v>
      </c>
      <c r="AH13" s="32">
        <f t="shared" si="6"/>
        <v>0</v>
      </c>
    </row>
    <row r="14" spans="1:34" ht="31.5" customHeight="1" x14ac:dyDescent="0.3">
      <c r="A14" s="21">
        <f t="shared" si="4"/>
        <v>7</v>
      </c>
      <c r="B14" s="22" t="s">
        <v>34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>
        <v>3</v>
      </c>
      <c r="I14" s="24"/>
      <c r="J14" s="25"/>
      <c r="K14" s="24"/>
      <c r="L14" s="25"/>
      <c r="M14" s="26"/>
      <c r="N14" s="27"/>
      <c r="O14" s="26"/>
      <c r="P14" s="33">
        <f>G14*16*86.4</f>
        <v>0</v>
      </c>
      <c r="Q14" s="26"/>
      <c r="R14" s="27"/>
      <c r="S14" s="26"/>
      <c r="T14" s="27"/>
      <c r="U14" s="28">
        <f>G14*15*86.4</f>
        <v>0</v>
      </c>
      <c r="V14" s="27"/>
      <c r="W14" s="28">
        <f>G14*15*86.4</f>
        <v>0</v>
      </c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1.5" customHeight="1" x14ac:dyDescent="0.3">
      <c r="A15" s="21">
        <f t="shared" si="4"/>
        <v>8</v>
      </c>
      <c r="B15" s="22" t="s">
        <v>35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/>
      <c r="G15" s="23">
        <f t="shared" si="3"/>
        <v>0</v>
      </c>
      <c r="H15" s="23"/>
      <c r="I15" s="24"/>
      <c r="J15" s="25"/>
      <c r="K15" s="24"/>
      <c r="L15" s="25"/>
      <c r="M15" s="26"/>
      <c r="N15" s="27"/>
      <c r="O15" s="26"/>
      <c r="P15" s="27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9"/>
      <c r="AC15" s="30"/>
      <c r="AD15" s="29"/>
      <c r="AE15" s="30"/>
      <c r="AF15" s="29"/>
      <c r="AG15" s="31">
        <f t="shared" si="5"/>
        <v>0</v>
      </c>
      <c r="AH15" s="32">
        <f t="shared" si="6"/>
        <v>0</v>
      </c>
    </row>
    <row r="16" spans="1:34" ht="31.5" customHeight="1" x14ac:dyDescent="0.3">
      <c r="A16" s="21">
        <f t="shared" si="4"/>
        <v>9</v>
      </c>
      <c r="B16" s="22" t="s">
        <v>36</v>
      </c>
      <c r="C16" s="23">
        <v>1411</v>
      </c>
      <c r="D16" s="23">
        <f t="shared" si="1"/>
        <v>16.331018518518519</v>
      </c>
      <c r="E16" s="23">
        <f t="shared" si="2"/>
        <v>1.0887345679012346</v>
      </c>
      <c r="F16" s="23">
        <v>3.35</v>
      </c>
      <c r="G16" s="23">
        <f t="shared" si="3"/>
        <v>3.6472608024691358</v>
      </c>
      <c r="H16" s="23">
        <v>6</v>
      </c>
      <c r="I16" s="24"/>
      <c r="J16" s="25"/>
      <c r="K16" s="24"/>
      <c r="L16" s="25"/>
      <c r="M16" s="26"/>
      <c r="N16" s="27"/>
      <c r="O16" s="28">
        <f>G16*15*86.4</f>
        <v>4726.8500000000004</v>
      </c>
      <c r="P16" s="27"/>
      <c r="Q16" s="28">
        <f>G16*15*86.4</f>
        <v>4726.8500000000004</v>
      </c>
      <c r="R16" s="27"/>
      <c r="S16" s="28">
        <f>G16*15*86.4</f>
        <v>4726.8500000000004</v>
      </c>
      <c r="T16" s="27"/>
      <c r="U16" s="28">
        <f>G16*15*86.4</f>
        <v>4726.8500000000004</v>
      </c>
      <c r="V16" s="27"/>
      <c r="W16" s="28">
        <f>G16*15*86.4</f>
        <v>4726.8500000000004</v>
      </c>
      <c r="X16" s="27"/>
      <c r="Y16" s="28">
        <f>G16*15*86.4</f>
        <v>4726.8500000000004</v>
      </c>
      <c r="Z16" s="27"/>
      <c r="AA16" s="26"/>
      <c r="AB16" s="29"/>
      <c r="AC16" s="30"/>
      <c r="AD16" s="29"/>
      <c r="AE16" s="30"/>
      <c r="AF16" s="29"/>
      <c r="AG16" s="31">
        <f t="shared" si="5"/>
        <v>20.100000000000001</v>
      </c>
      <c r="AH16" s="32">
        <f t="shared" si="6"/>
        <v>28361.1</v>
      </c>
    </row>
    <row r="17" spans="1:34" ht="31.5" customHeight="1" thickBot="1" x14ac:dyDescent="0.35">
      <c r="A17" s="21">
        <f t="shared" si="4"/>
        <v>10</v>
      </c>
      <c r="B17" s="34" t="s">
        <v>37</v>
      </c>
      <c r="C17" s="35">
        <v>1411</v>
      </c>
      <c r="D17" s="35">
        <f t="shared" si="1"/>
        <v>16.331018518518519</v>
      </c>
      <c r="E17" s="35">
        <f t="shared" si="2"/>
        <v>1.0887345679012346</v>
      </c>
      <c r="F17" s="35">
        <v>2.9</v>
      </c>
      <c r="G17" s="35">
        <f t="shared" si="3"/>
        <v>3.1573302469135802</v>
      </c>
      <c r="H17" s="35">
        <v>3</v>
      </c>
      <c r="I17" s="36"/>
      <c r="J17" s="37"/>
      <c r="K17" s="36"/>
      <c r="L17" s="37"/>
      <c r="M17" s="38"/>
      <c r="N17" s="39"/>
      <c r="O17" s="38"/>
      <c r="P17" s="39"/>
      <c r="Q17" s="38"/>
      <c r="R17" s="39"/>
      <c r="S17" s="40">
        <f>G17*15*86.4</f>
        <v>4091.9</v>
      </c>
      <c r="T17" s="39"/>
      <c r="U17" s="28">
        <f>G17*15*86.4</f>
        <v>4091.9</v>
      </c>
      <c r="V17" s="39"/>
      <c r="W17" s="28">
        <f>G17*15*86.4</f>
        <v>4091.9</v>
      </c>
      <c r="X17" s="39"/>
      <c r="Y17" s="38"/>
      <c r="Z17" s="39"/>
      <c r="AA17" s="38"/>
      <c r="AB17" s="41"/>
      <c r="AC17" s="42"/>
      <c r="AD17" s="41"/>
      <c r="AE17" s="42"/>
      <c r="AF17" s="41"/>
      <c r="AG17" s="43">
        <f>F17*H17</f>
        <v>8.6999999999999993</v>
      </c>
      <c r="AH17" s="44">
        <f t="shared" si="6"/>
        <v>12275.7</v>
      </c>
    </row>
    <row r="18" spans="1:34" ht="45" customHeight="1" x14ac:dyDescent="0.3">
      <c r="A18" s="21">
        <f t="shared" si="4"/>
        <v>11</v>
      </c>
      <c r="B18" s="64" t="s">
        <v>38</v>
      </c>
      <c r="C18" s="45"/>
      <c r="D18" s="45"/>
      <c r="E18" s="45"/>
      <c r="F18" s="45"/>
      <c r="G18" s="45"/>
      <c r="H18" s="46"/>
      <c r="I18" s="47">
        <f>I8+I9+I10+I11+I12+I13+I14+I15+I16+I17</f>
        <v>0</v>
      </c>
      <c r="J18" s="48">
        <f>J8+J9+J10+J11+J12+J13+J14+J15+J16+J17</f>
        <v>0</v>
      </c>
      <c r="K18" s="47">
        <f>K8+K9+K10+K11+K12+K13+K14+K15+K16+K17</f>
        <v>0</v>
      </c>
      <c r="L18" s="48">
        <f>L8+L9+L10+L11+L12+L13+L14+L15+L16+L17</f>
        <v>0</v>
      </c>
      <c r="M18" s="47">
        <f t="shared" ref="M18:AF18" si="7">M8+M9+M10+M11+M12+M13+M14+M15+M16+M17</f>
        <v>0</v>
      </c>
      <c r="N18" s="48">
        <f t="shared" si="7"/>
        <v>0</v>
      </c>
      <c r="O18" s="47">
        <f t="shared" si="7"/>
        <v>168043.25</v>
      </c>
      <c r="P18" s="48">
        <f t="shared" si="7"/>
        <v>24908.85333333334</v>
      </c>
      <c r="Q18" s="47">
        <f t="shared" si="7"/>
        <v>4726.8500000000004</v>
      </c>
      <c r="R18" s="48">
        <f t="shared" si="7"/>
        <v>24908.85333333334</v>
      </c>
      <c r="S18" s="47">
        <f t="shared" si="7"/>
        <v>170801.35</v>
      </c>
      <c r="T18" s="48">
        <f t="shared" si="7"/>
        <v>1422.7200000000003</v>
      </c>
      <c r="U18" s="47">
        <f t="shared" si="7"/>
        <v>170801.35</v>
      </c>
      <c r="V18" s="48">
        <f t="shared" si="7"/>
        <v>1422.7200000000003</v>
      </c>
      <c r="W18" s="47">
        <f t="shared" si="7"/>
        <v>170801.35</v>
      </c>
      <c r="X18" s="48">
        <f t="shared" si="7"/>
        <v>0</v>
      </c>
      <c r="Y18" s="47">
        <f t="shared" si="7"/>
        <v>4726.8500000000004</v>
      </c>
      <c r="Z18" s="48">
        <f t="shared" si="7"/>
        <v>0</v>
      </c>
      <c r="AA18" s="47">
        <f t="shared" si="7"/>
        <v>0</v>
      </c>
      <c r="AB18" s="48">
        <f t="shared" si="7"/>
        <v>0</v>
      </c>
      <c r="AC18" s="47">
        <f t="shared" si="7"/>
        <v>0</v>
      </c>
      <c r="AD18" s="48">
        <f t="shared" si="7"/>
        <v>0</v>
      </c>
      <c r="AE18" s="47">
        <f t="shared" si="7"/>
        <v>0</v>
      </c>
      <c r="AF18" s="48">
        <f t="shared" si="7"/>
        <v>0</v>
      </c>
      <c r="AG18" s="47">
        <f>AG8+AG9+AG10+AG11+AG12+AG13+AG14+AG15+AG16+AG17</f>
        <v>589.78000000000009</v>
      </c>
      <c r="AH18" s="48">
        <f>I18+J18+K18+L18+M18+N18+O18+P18+Q18+R18+S18+T18+U18+V18+W18+X18+Y18+Z18+AA18+AB18+AC18+AD18+AE18+AF18</f>
        <v>742564.14666666661</v>
      </c>
    </row>
    <row r="19" spans="1:34" ht="31.5" customHeight="1" x14ac:dyDescent="0.3">
      <c r="A19" s="21">
        <f t="shared" si="4"/>
        <v>12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1.5" customHeight="1" x14ac:dyDescent="0.3">
      <c r="A20" s="21">
        <f t="shared" si="4"/>
        <v>13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1.5" customHeight="1" x14ac:dyDescent="0.3">
      <c r="A21" s="21">
        <f t="shared" si="4"/>
        <v>14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1.5" customHeight="1" x14ac:dyDescent="0.3">
      <c r="A22" s="21">
        <f t="shared" si="4"/>
        <v>15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1.5" customHeight="1" x14ac:dyDescent="0.3">
      <c r="A23" s="21">
        <f t="shared" si="4"/>
        <v>16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1.5" customHeight="1" x14ac:dyDescent="0.3">
      <c r="A24" s="21">
        <f t="shared" si="4"/>
        <v>17</v>
      </c>
      <c r="B24" s="22" t="s">
        <v>44</v>
      </c>
      <c r="C24" s="49"/>
      <c r="D24" s="49"/>
      <c r="E24" s="49"/>
      <c r="F24" s="49"/>
      <c r="G24" s="49"/>
      <c r="H24" s="49"/>
      <c r="I24" s="58">
        <f>I18/I23</f>
        <v>0</v>
      </c>
      <c r="J24" s="59">
        <f>J18/J23</f>
        <v>0</v>
      </c>
      <c r="K24" s="58">
        <f t="shared" ref="K24:AE24" si="20">K18/K23</f>
        <v>0</v>
      </c>
      <c r="L24" s="59">
        <f t="shared" si="20"/>
        <v>0</v>
      </c>
      <c r="M24" s="58">
        <f t="shared" si="20"/>
        <v>0</v>
      </c>
      <c r="N24" s="59">
        <f t="shared" si="20"/>
        <v>0</v>
      </c>
      <c r="O24" s="58">
        <f>O18/O23</f>
        <v>294062.08712847036</v>
      </c>
      <c r="P24" s="59">
        <f t="shared" si="20"/>
        <v>43588.47736625516</v>
      </c>
      <c r="Q24" s="58">
        <f t="shared" si="20"/>
        <v>8271.6049382716064</v>
      </c>
      <c r="R24" s="59">
        <f t="shared" si="20"/>
        <v>43588.47736625516</v>
      </c>
      <c r="S24" s="58">
        <f t="shared" si="20"/>
        <v>298888.53890507569</v>
      </c>
      <c r="T24" s="59">
        <f t="shared" si="20"/>
        <v>2489.6448539255066</v>
      </c>
      <c r="U24" s="58">
        <f t="shared" si="20"/>
        <v>298888.53890507569</v>
      </c>
      <c r="V24" s="59">
        <f t="shared" si="20"/>
        <v>2489.6448539255066</v>
      </c>
      <c r="W24" s="58">
        <f t="shared" si="20"/>
        <v>298888.53890507569</v>
      </c>
      <c r="X24" s="59">
        <f t="shared" si="20"/>
        <v>0</v>
      </c>
      <c r="Y24" s="58">
        <f t="shared" si="20"/>
        <v>8271.6049382716064</v>
      </c>
      <c r="Z24" s="59">
        <f t="shared" si="20"/>
        <v>0</v>
      </c>
      <c r="AA24" s="58">
        <f t="shared" si="20"/>
        <v>0</v>
      </c>
      <c r="AB24" s="59">
        <f t="shared" si="20"/>
        <v>0</v>
      </c>
      <c r="AC24" s="58">
        <f t="shared" si="20"/>
        <v>0</v>
      </c>
      <c r="AD24" s="59">
        <f t="shared" si="20"/>
        <v>0</v>
      </c>
      <c r="AE24" s="58">
        <f t="shared" si="20"/>
        <v>0</v>
      </c>
      <c r="AF24" s="59">
        <f>AF18/AF23</f>
        <v>0</v>
      </c>
      <c r="AG24" s="58"/>
      <c r="AH24" s="59">
        <f>I24+J24+K24+L24+M24+N24+O24+P24+Q24+R24+S24+T24+U24+V24+W24+X24+Y24+Z24+AA24+AB24+AC24+AD24+AE24+AF24</f>
        <v>1299427.158160602</v>
      </c>
    </row>
    <row r="25" spans="1:34" ht="31.5" customHeight="1" thickBot="1" x14ac:dyDescent="0.35">
      <c r="A25" s="21">
        <f t="shared" si="4"/>
        <v>18</v>
      </c>
      <c r="B25" s="34" t="s">
        <v>45</v>
      </c>
      <c r="C25" s="60"/>
      <c r="D25" s="60"/>
      <c r="E25" s="60"/>
      <c r="F25" s="60"/>
      <c r="G25" s="60"/>
      <c r="H25" s="60"/>
      <c r="I25" s="61">
        <f>I24/(15*86400)</f>
        <v>0</v>
      </c>
      <c r="J25" s="62">
        <f>J24/(15*86400)</f>
        <v>0</v>
      </c>
      <c r="K25" s="61">
        <f t="shared" ref="K25:AF25" si="21">K24/(15*86400)</f>
        <v>0</v>
      </c>
      <c r="L25" s="62">
        <f t="shared" si="21"/>
        <v>0</v>
      </c>
      <c r="M25" s="61">
        <f t="shared" si="21"/>
        <v>0</v>
      </c>
      <c r="N25" s="62">
        <f t="shared" si="21"/>
        <v>0</v>
      </c>
      <c r="O25" s="61">
        <f t="shared" si="21"/>
        <v>0.22689975858678268</v>
      </c>
      <c r="P25" s="62">
        <f t="shared" si="21"/>
        <v>3.3633084387542561E-2</v>
      </c>
      <c r="Q25" s="61">
        <f t="shared" si="21"/>
        <v>6.3824112178021654E-3</v>
      </c>
      <c r="R25" s="62">
        <f t="shared" si="21"/>
        <v>3.3633084387542561E-2</v>
      </c>
      <c r="S25" s="61">
        <f t="shared" si="21"/>
        <v>0.23062387261194112</v>
      </c>
      <c r="T25" s="62">
        <f t="shared" si="21"/>
        <v>1.9210222638314095E-3</v>
      </c>
      <c r="U25" s="61">
        <f t="shared" si="21"/>
        <v>0.23062387261194112</v>
      </c>
      <c r="V25" s="62">
        <f t="shared" si="21"/>
        <v>1.9210222638314095E-3</v>
      </c>
      <c r="W25" s="61">
        <f t="shared" si="21"/>
        <v>0.23062387261194112</v>
      </c>
      <c r="X25" s="62">
        <f t="shared" si="21"/>
        <v>0</v>
      </c>
      <c r="Y25" s="61">
        <f t="shared" si="21"/>
        <v>6.3824112178021654E-3</v>
      </c>
      <c r="Z25" s="62">
        <f t="shared" si="21"/>
        <v>0</v>
      </c>
      <c r="AA25" s="61">
        <f t="shared" si="21"/>
        <v>0</v>
      </c>
      <c r="AB25" s="62">
        <f t="shared" si="21"/>
        <v>0</v>
      </c>
      <c r="AC25" s="61">
        <f t="shared" si="21"/>
        <v>0</v>
      </c>
      <c r="AD25" s="62">
        <f t="shared" si="21"/>
        <v>0</v>
      </c>
      <c r="AE25" s="61">
        <f t="shared" si="21"/>
        <v>0</v>
      </c>
      <c r="AF25" s="62">
        <f t="shared" si="21"/>
        <v>0</v>
      </c>
      <c r="AG25" s="61"/>
      <c r="AH25" s="62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ტირიფონის სარწყავი სისტემა</vt:lpstr>
      <vt:lpstr>არბო-დიცის სარწყავი სისტემა</vt:lpstr>
      <vt:lpstr>ძევერა-შერთული</vt:lpstr>
      <vt:lpstr>კარბი მერეთი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Sopio Kebadze</dc:creator>
  <cp:lastModifiedBy>Tamar Ebralidze</cp:lastModifiedBy>
  <dcterms:created xsi:type="dcterms:W3CDTF">2015-06-05T18:17:20Z</dcterms:created>
  <dcterms:modified xsi:type="dcterms:W3CDTF">2025-02-04T13:25:41Z</dcterms:modified>
</cp:coreProperties>
</file>