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შიდა ქართლი სამცხე ჯავახეთი\"/>
    </mc:Choice>
  </mc:AlternateContent>
  <xr:revisionPtr revIDLastSave="0" documentId="13_ncr:1_{2FCF5503-08BA-47C6-81BC-C71E68D5AB0C}" xr6:coauthVersionLast="47" xr6:coauthVersionMax="47" xr10:uidLastSave="{00000000-0000-0000-0000-000000000000}"/>
  <bookViews>
    <workbookView xWindow="-108" yWindow="-108" windowWidth="23256" windowHeight="12576" tabRatio="747" activeTab="5" xr2:uid="{00000000-000D-0000-FFFF-FFFF00000000}"/>
  </bookViews>
  <sheets>
    <sheet name="ლამი-მისაქ. წეროვანი, საგურამო." sheetId="10" r:id="rId1"/>
    <sheet name="თელოვანი" sheetId="20" r:id="rId2"/>
    <sheet name="თელოვანი-2" sheetId="18" r:id="rId3"/>
    <sheet name="არაგვისპირის არხი" sheetId="26" r:id="rId4"/>
    <sheet name="ბულაჩაურის არხი" sheetId="24" r:id="rId5"/>
    <sheet name="ნარეკვავის არხი" sheetId="25" r:id="rId6"/>
  </sheets>
  <definedNames>
    <definedName name="_xlnm.Print_Area" localSheetId="3">'არაგვისპირის არხი'!$A$2:$AH$25</definedName>
    <definedName name="_xlnm.Print_Area" localSheetId="4">'ბულაჩაურის არხი'!$A$2:$AH$25</definedName>
    <definedName name="_xlnm.Print_Area" localSheetId="2">'თელოვანი-2'!$A$2:$AH$25</definedName>
    <definedName name="_xlnm.Print_Area" localSheetId="5">'ნარეკვავის არხი'!$A$2:$AH$25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26" l="1"/>
  <c r="AC23" i="26"/>
  <c r="AB23" i="26"/>
  <c r="AA23" i="26"/>
  <c r="Y23" i="26"/>
  <c r="W23" i="26"/>
  <c r="V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J23" i="26" s="1"/>
  <c r="AF19" i="26"/>
  <c r="AF23" i="26" s="1"/>
  <c r="AD19" i="26"/>
  <c r="AB19" i="26"/>
  <c r="Z19" i="26"/>
  <c r="X19" i="26"/>
  <c r="X23" i="26" s="1"/>
  <c r="V19" i="26"/>
  <c r="T19" i="26"/>
  <c r="R19" i="26"/>
  <c r="R23" i="26" s="1"/>
  <c r="P19" i="26"/>
  <c r="P23" i="26" s="1"/>
  <c r="N19" i="26"/>
  <c r="L19" i="26"/>
  <c r="L23" i="26" s="1"/>
  <c r="J19" i="26"/>
  <c r="AF18" i="26"/>
  <c r="AF24" i="26" s="1"/>
  <c r="AF25" i="26" s="1"/>
  <c r="AE18" i="26"/>
  <c r="AD18" i="26"/>
  <c r="AC18" i="26"/>
  <c r="AB18" i="26"/>
  <c r="AA18" i="26"/>
  <c r="Z18" i="26"/>
  <c r="X18" i="26"/>
  <c r="V18" i="26"/>
  <c r="R18" i="26"/>
  <c r="P18" i="26"/>
  <c r="O18" i="26"/>
  <c r="O24" i="26" s="1"/>
  <c r="O25" i="26" s="1"/>
  <c r="N18" i="26"/>
  <c r="M18" i="26"/>
  <c r="L18" i="26"/>
  <c r="K18" i="26"/>
  <c r="K24" i="26" s="1"/>
  <c r="K25" i="26" s="1"/>
  <c r="J18" i="26"/>
  <c r="I18" i="26"/>
  <c r="AG17" i="26"/>
  <c r="D17" i="26"/>
  <c r="E17" i="26" s="1"/>
  <c r="G17" i="26" s="1"/>
  <c r="AG16" i="26"/>
  <c r="D16" i="26"/>
  <c r="E16" i="26" s="1"/>
  <c r="G16" i="26" s="1"/>
  <c r="AG15" i="26"/>
  <c r="D15" i="26"/>
  <c r="E15" i="26" s="1"/>
  <c r="G15" i="26" s="1"/>
  <c r="AH14" i="26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H11" i="26"/>
  <c r="AG11" i="26"/>
  <c r="D11" i="26"/>
  <c r="E11" i="26" s="1"/>
  <c r="G11" i="26" s="1"/>
  <c r="AH10" i="26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G8" i="26"/>
  <c r="D8" i="26"/>
  <c r="E8" i="26" s="1"/>
  <c r="G8" i="26" s="1"/>
  <c r="B7" i="26"/>
  <c r="C7" i="26" s="1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V19" i="25"/>
  <c r="T19" i="25"/>
  <c r="T23" i="25" s="1"/>
  <c r="R19" i="25"/>
  <c r="R23" i="25" s="1"/>
  <c r="P19" i="25"/>
  <c r="P23" i="25" s="1"/>
  <c r="N19" i="25"/>
  <c r="L19" i="25"/>
  <c r="L23" i="25" s="1"/>
  <c r="J19" i="25"/>
  <c r="AF18" i="25"/>
  <c r="AF24" i="25" s="1"/>
  <c r="AF25" i="25" s="1"/>
  <c r="AE18" i="25"/>
  <c r="AE24" i="25" s="1"/>
  <c r="AE25" i="25" s="1"/>
  <c r="AD18" i="25"/>
  <c r="AC18" i="25"/>
  <c r="AB18" i="25"/>
  <c r="AA18" i="25"/>
  <c r="Z18" i="25"/>
  <c r="X18" i="25"/>
  <c r="V18" i="25"/>
  <c r="R18" i="25"/>
  <c r="P18" i="25"/>
  <c r="P24" i="25" s="1"/>
  <c r="P25" i="25" s="1"/>
  <c r="O18" i="25"/>
  <c r="N18" i="25"/>
  <c r="M18" i="25"/>
  <c r="M24" i="25" s="1"/>
  <c r="M25" i="25" s="1"/>
  <c r="L18" i="25"/>
  <c r="K18" i="25"/>
  <c r="J18" i="25"/>
  <c r="I18" i="25"/>
  <c r="AG17" i="25"/>
  <c r="D17" i="25"/>
  <c r="E17" i="25" s="1"/>
  <c r="G17" i="25" s="1"/>
  <c r="AG16" i="25"/>
  <c r="D16" i="25"/>
  <c r="E16" i="25" s="1"/>
  <c r="G16" i="25" s="1"/>
  <c r="AG15" i="25"/>
  <c r="D15" i="25"/>
  <c r="E15" i="25" s="1"/>
  <c r="G15" i="25" s="1"/>
  <c r="AH14" i="25"/>
  <c r="AG14" i="25"/>
  <c r="E14" i="25"/>
  <c r="G14" i="25" s="1"/>
  <c r="D14" i="25"/>
  <c r="AG13" i="25"/>
  <c r="D13" i="25"/>
  <c r="E13" i="25" s="1"/>
  <c r="G13" i="25" s="1"/>
  <c r="AG12" i="25"/>
  <c r="D12" i="25"/>
  <c r="E12" i="25" s="1"/>
  <c r="G12" i="25" s="1"/>
  <c r="AH11" i="25"/>
  <c r="AG11" i="25"/>
  <c r="E11" i="25"/>
  <c r="G11" i="25" s="1"/>
  <c r="D11" i="25"/>
  <c r="AH10" i="25"/>
  <c r="AG10" i="25"/>
  <c r="D10" i="25"/>
  <c r="E10" i="25" s="1"/>
  <c r="G10" i="25" s="1"/>
  <c r="AG9" i="25"/>
  <c r="D9" i="25"/>
  <c r="E9" i="25" s="1"/>
  <c r="G9" i="25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G8" i="25"/>
  <c r="D8" i="25"/>
  <c r="E8" i="25" s="1"/>
  <c r="G8" i="25" s="1"/>
  <c r="B7" i="25"/>
  <c r="C7" i="25" s="1"/>
  <c r="D7" i="25" s="1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AH7" i="25" s="1"/>
  <c r="AE23" i="24"/>
  <c r="AC23" i="24"/>
  <c r="AA23" i="24"/>
  <c r="Y23" i="24"/>
  <c r="W23" i="24"/>
  <c r="V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J23" i="24" s="1"/>
  <c r="AF19" i="24"/>
  <c r="AD19" i="24"/>
  <c r="AB19" i="24"/>
  <c r="AB23" i="24" s="1"/>
  <c r="Z19" i="24"/>
  <c r="X19" i="24"/>
  <c r="X23" i="24" s="1"/>
  <c r="V19" i="24"/>
  <c r="T19" i="24"/>
  <c r="T23" i="24" s="1"/>
  <c r="R19" i="24"/>
  <c r="P19" i="24"/>
  <c r="N19" i="24"/>
  <c r="L19" i="24"/>
  <c r="L23" i="24" s="1"/>
  <c r="J19" i="24"/>
  <c r="AF18" i="24"/>
  <c r="AE18" i="24"/>
  <c r="AE24" i="24" s="1"/>
  <c r="AE25" i="24" s="1"/>
  <c r="AD18" i="24"/>
  <c r="AC18" i="24"/>
  <c r="AB18" i="24"/>
  <c r="AA18" i="24"/>
  <c r="Z18" i="24"/>
  <c r="X18" i="24"/>
  <c r="V18" i="24"/>
  <c r="R18" i="24"/>
  <c r="P18" i="24"/>
  <c r="O18" i="24"/>
  <c r="O24" i="24" s="1"/>
  <c r="O25" i="24" s="1"/>
  <c r="N18" i="24"/>
  <c r="M18" i="24"/>
  <c r="M24" i="24" s="1"/>
  <c r="M25" i="24" s="1"/>
  <c r="L18" i="24"/>
  <c r="K18" i="24"/>
  <c r="K24" i="24" s="1"/>
  <c r="K25" i="24" s="1"/>
  <c r="J18" i="24"/>
  <c r="J24" i="24" s="1"/>
  <c r="J25" i="24" s="1"/>
  <c r="I18" i="24"/>
  <c r="AG17" i="24"/>
  <c r="D17" i="24"/>
  <c r="E17" i="24" s="1"/>
  <c r="G17" i="24" s="1"/>
  <c r="AG16" i="24"/>
  <c r="D16" i="24"/>
  <c r="E16" i="24" s="1"/>
  <c r="G16" i="24" s="1"/>
  <c r="AG15" i="24"/>
  <c r="D15" i="24"/>
  <c r="E15" i="24" s="1"/>
  <c r="G15" i="24" s="1"/>
  <c r="AH14" i="24"/>
  <c r="AG14" i="24"/>
  <c r="D14" i="24"/>
  <c r="E14" i="24" s="1"/>
  <c r="G14" i="24" s="1"/>
  <c r="AG13" i="24"/>
  <c r="D13" i="24"/>
  <c r="E13" i="24" s="1"/>
  <c r="G13" i="24" s="1"/>
  <c r="Y13" i="24" s="1"/>
  <c r="AG12" i="24"/>
  <c r="D12" i="24"/>
  <c r="E12" i="24" s="1"/>
  <c r="G12" i="24" s="1"/>
  <c r="AH11" i="24"/>
  <c r="AG11" i="24"/>
  <c r="D11" i="24"/>
  <c r="E11" i="24" s="1"/>
  <c r="G11" i="24" s="1"/>
  <c r="AH10" i="24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D17" i="10"/>
  <c r="E17" i="10" s="1"/>
  <c r="G17" i="10" s="1"/>
  <c r="D16" i="10"/>
  <c r="E16" i="10" s="1"/>
  <c r="G16" i="10" s="1"/>
  <c r="D15" i="10"/>
  <c r="E15" i="10" s="1"/>
  <c r="G15" i="10" s="1"/>
  <c r="D14" i="10"/>
  <c r="E14" i="10" s="1"/>
  <c r="G14" i="10" s="1"/>
  <c r="D13" i="10"/>
  <c r="E13" i="10" s="1"/>
  <c r="G13" i="10" s="1"/>
  <c r="D12" i="10"/>
  <c r="E12" i="10" s="1"/>
  <c r="G12" i="10" s="1"/>
  <c r="E11" i="10"/>
  <c r="G11" i="10" s="1"/>
  <c r="D11" i="10"/>
  <c r="D10" i="10"/>
  <c r="E10" i="10" s="1"/>
  <c r="G10" i="10" s="1"/>
  <c r="D9" i="10"/>
  <c r="E9" i="10" s="1"/>
  <c r="G9" i="10" s="1"/>
  <c r="D8" i="10"/>
  <c r="E8" i="10" s="1"/>
  <c r="G8" i="10" s="1"/>
  <c r="O24" i="25" l="1"/>
  <c r="O25" i="25" s="1"/>
  <c r="J23" i="25"/>
  <c r="AD23" i="25"/>
  <c r="AD24" i="25" s="1"/>
  <c r="AD25" i="25" s="1"/>
  <c r="R24" i="25"/>
  <c r="R25" i="25" s="1"/>
  <c r="N23" i="25"/>
  <c r="Z24" i="25"/>
  <c r="Z25" i="25" s="1"/>
  <c r="AA24" i="25"/>
  <c r="AA25" i="25" s="1"/>
  <c r="V23" i="25"/>
  <c r="V24" i="25" s="1"/>
  <c r="V25" i="25" s="1"/>
  <c r="J24" i="25"/>
  <c r="J25" i="25" s="1"/>
  <c r="X23" i="25"/>
  <c r="X24" i="25" s="1"/>
  <c r="X25" i="25" s="1"/>
  <c r="K24" i="25"/>
  <c r="K25" i="25" s="1"/>
  <c r="AC24" i="25"/>
  <c r="AC25" i="25" s="1"/>
  <c r="Z23" i="25"/>
  <c r="L24" i="25"/>
  <c r="L25" i="25" s="1"/>
  <c r="AF23" i="24"/>
  <c r="V24" i="24"/>
  <c r="V25" i="24" s="1"/>
  <c r="R23" i="24"/>
  <c r="R24" i="24" s="1"/>
  <c r="R25" i="24" s="1"/>
  <c r="N23" i="24"/>
  <c r="P23" i="24"/>
  <c r="P24" i="24" s="1"/>
  <c r="P25" i="24" s="1"/>
  <c r="AD23" i="24"/>
  <c r="AD24" i="24" s="1"/>
  <c r="AD25" i="24" s="1"/>
  <c r="AA24" i="24"/>
  <c r="AA25" i="24" s="1"/>
  <c r="AC24" i="24"/>
  <c r="AC25" i="24" s="1"/>
  <c r="Z23" i="24"/>
  <c r="Z24" i="24" s="1"/>
  <c r="Z25" i="24" s="1"/>
  <c r="L24" i="24"/>
  <c r="L25" i="24" s="1"/>
  <c r="AF24" i="24"/>
  <c r="AF25" i="24" s="1"/>
  <c r="V24" i="26"/>
  <c r="V25" i="26" s="1"/>
  <c r="T23" i="26"/>
  <c r="N24" i="26"/>
  <c r="N25" i="26" s="1"/>
  <c r="AA24" i="26"/>
  <c r="AA25" i="26" s="1"/>
  <c r="N23" i="26"/>
  <c r="J24" i="26"/>
  <c r="J25" i="26" s="1"/>
  <c r="AB24" i="26"/>
  <c r="AB25" i="26" s="1"/>
  <c r="AC24" i="26"/>
  <c r="AC25" i="26" s="1"/>
  <c r="Z23" i="26"/>
  <c r="Z24" i="26" s="1"/>
  <c r="Z25" i="26" s="1"/>
  <c r="L24" i="26"/>
  <c r="L25" i="26" s="1"/>
  <c r="AD24" i="26"/>
  <c r="AD25" i="26" s="1"/>
  <c r="M24" i="26"/>
  <c r="M25" i="26" s="1"/>
  <c r="AE24" i="26"/>
  <c r="AE25" i="26" s="1"/>
  <c r="AD23" i="26"/>
  <c r="AG18" i="26"/>
  <c r="AG18" i="24"/>
  <c r="AG18" i="25"/>
  <c r="T12" i="26"/>
  <c r="W12" i="26"/>
  <c r="U12" i="26"/>
  <c r="W15" i="26"/>
  <c r="U15" i="26"/>
  <c r="S15" i="26"/>
  <c r="Q15" i="26"/>
  <c r="X24" i="26"/>
  <c r="X25" i="26" s="1"/>
  <c r="W8" i="26"/>
  <c r="U8" i="26"/>
  <c r="Y13" i="26"/>
  <c r="W13" i="26"/>
  <c r="U13" i="26"/>
  <c r="S13" i="26"/>
  <c r="Q13" i="26"/>
  <c r="S16" i="26"/>
  <c r="Q16" i="26"/>
  <c r="Y16" i="26"/>
  <c r="W16" i="26"/>
  <c r="U16" i="26"/>
  <c r="W17" i="26"/>
  <c r="U17" i="26"/>
  <c r="AH17" i="26" s="1"/>
  <c r="P24" i="26"/>
  <c r="P25" i="26" s="1"/>
  <c r="W9" i="26"/>
  <c r="U9" i="26"/>
  <c r="S9" i="26"/>
  <c r="Q9" i="26"/>
  <c r="R24" i="26"/>
  <c r="R25" i="26" s="1"/>
  <c r="I24" i="26"/>
  <c r="T12" i="25"/>
  <c r="W12" i="25"/>
  <c r="U12" i="25"/>
  <c r="W15" i="25"/>
  <c r="U15" i="25"/>
  <c r="S15" i="25"/>
  <c r="Q15" i="25"/>
  <c r="AH15" i="25" s="1"/>
  <c r="S16" i="25"/>
  <c r="Q16" i="25"/>
  <c r="Y16" i="25"/>
  <c r="W16" i="25"/>
  <c r="U16" i="25"/>
  <c r="W8" i="25"/>
  <c r="U8" i="25"/>
  <c r="Y13" i="25"/>
  <c r="W13" i="25"/>
  <c r="U13" i="25"/>
  <c r="S13" i="25"/>
  <c r="Q13" i="25"/>
  <c r="W9" i="25"/>
  <c r="U9" i="25"/>
  <c r="S9" i="25"/>
  <c r="Q9" i="25"/>
  <c r="N24" i="25"/>
  <c r="N25" i="25" s="1"/>
  <c r="AB24" i="25"/>
  <c r="AB25" i="25" s="1"/>
  <c r="W17" i="25"/>
  <c r="U17" i="25"/>
  <c r="I24" i="25"/>
  <c r="T12" i="24"/>
  <c r="W12" i="24"/>
  <c r="U12" i="24"/>
  <c r="W15" i="24"/>
  <c r="S15" i="24"/>
  <c r="Q15" i="24"/>
  <c r="U15" i="24"/>
  <c r="W8" i="24"/>
  <c r="U8" i="24"/>
  <c r="X24" i="24"/>
  <c r="X25" i="24" s="1"/>
  <c r="S16" i="24"/>
  <c r="Q16" i="24"/>
  <c r="AH16" i="24" s="1"/>
  <c r="Y16" i="24"/>
  <c r="Y18" i="24" s="1"/>
  <c r="Y24" i="24" s="1"/>
  <c r="Y25" i="24" s="1"/>
  <c r="W16" i="24"/>
  <c r="U16" i="24"/>
  <c r="N24" i="24"/>
  <c r="N25" i="24" s="1"/>
  <c r="AB24" i="24"/>
  <c r="AB25" i="24" s="1"/>
  <c r="W9" i="24"/>
  <c r="S9" i="24"/>
  <c r="Q9" i="24"/>
  <c r="U9" i="24"/>
  <c r="W17" i="24"/>
  <c r="U17" i="24"/>
  <c r="W13" i="24"/>
  <c r="I24" i="24"/>
  <c r="Q13" i="24"/>
  <c r="S13" i="24"/>
  <c r="U13" i="24"/>
  <c r="AE23" i="20"/>
  <c r="AC23" i="20"/>
  <c r="AA23" i="20"/>
  <c r="Y23" i="20"/>
  <c r="X23" i="20"/>
  <c r="W23" i="20"/>
  <c r="U23" i="20"/>
  <c r="S23" i="20"/>
  <c r="Q23" i="20"/>
  <c r="O23" i="20"/>
  <c r="M23" i="20"/>
  <c r="K23" i="20"/>
  <c r="I23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AF19" i="20"/>
  <c r="AF23" i="20" s="1"/>
  <c r="AD19" i="20"/>
  <c r="AD23" i="20" s="1"/>
  <c r="AB19" i="20"/>
  <c r="Z19" i="20"/>
  <c r="X19" i="20"/>
  <c r="V19" i="20"/>
  <c r="V23" i="20" s="1"/>
  <c r="T19" i="20"/>
  <c r="R19" i="20"/>
  <c r="R23" i="20" s="1"/>
  <c r="P19" i="20"/>
  <c r="N19" i="20"/>
  <c r="N23" i="20" s="1"/>
  <c r="L19" i="20"/>
  <c r="J19" i="20"/>
  <c r="J23" i="20" s="1"/>
  <c r="AF18" i="20"/>
  <c r="AF24" i="20" s="1"/>
  <c r="AF25" i="20" s="1"/>
  <c r="AE18" i="20"/>
  <c r="AE24" i="20" s="1"/>
  <c r="AE25" i="20" s="1"/>
  <c r="AD18" i="20"/>
  <c r="AD24" i="20" s="1"/>
  <c r="AD25" i="20" s="1"/>
  <c r="AC18" i="20"/>
  <c r="AC24" i="20" s="1"/>
  <c r="AC25" i="20" s="1"/>
  <c r="AB18" i="20"/>
  <c r="AA18" i="20"/>
  <c r="Z18" i="20"/>
  <c r="Q18" i="20"/>
  <c r="Q24" i="20" s="1"/>
  <c r="Q25" i="20" s="1"/>
  <c r="P18" i="20"/>
  <c r="O18" i="20"/>
  <c r="N18" i="20"/>
  <c r="N24" i="20" s="1"/>
  <c r="N25" i="20" s="1"/>
  <c r="M18" i="20"/>
  <c r="M24" i="20" s="1"/>
  <c r="M25" i="20" s="1"/>
  <c r="L18" i="20"/>
  <c r="K18" i="20"/>
  <c r="K24" i="20" s="1"/>
  <c r="K25" i="20" s="1"/>
  <c r="J18" i="20"/>
  <c r="J24" i="20" s="1"/>
  <c r="J25" i="20" s="1"/>
  <c r="I18" i="20"/>
  <c r="AG17" i="20"/>
  <c r="D17" i="20"/>
  <c r="E17" i="20" s="1"/>
  <c r="G17" i="20" s="1"/>
  <c r="S17" i="20" s="1"/>
  <c r="AG16" i="20"/>
  <c r="E16" i="20"/>
  <c r="G16" i="20" s="1"/>
  <c r="R16" i="20" s="1"/>
  <c r="D16" i="20"/>
  <c r="AG15" i="20"/>
  <c r="D15" i="20"/>
  <c r="E15" i="20" s="1"/>
  <c r="G15" i="20" s="1"/>
  <c r="AG14" i="20"/>
  <c r="D14" i="20"/>
  <c r="E14" i="20" s="1"/>
  <c r="G14" i="20" s="1"/>
  <c r="AG13" i="20"/>
  <c r="D13" i="20"/>
  <c r="E13" i="20" s="1"/>
  <c r="G13" i="20" s="1"/>
  <c r="AG12" i="20"/>
  <c r="D12" i="20"/>
  <c r="E12" i="20" s="1"/>
  <c r="G12" i="20" s="1"/>
  <c r="AG11" i="20"/>
  <c r="D11" i="20"/>
  <c r="E11" i="20" s="1"/>
  <c r="G11" i="20" s="1"/>
  <c r="R11" i="20" s="1"/>
  <c r="AH10" i="20"/>
  <c r="AG10" i="20"/>
  <c r="D10" i="20"/>
  <c r="E10" i="20" s="1"/>
  <c r="G10" i="20" s="1"/>
  <c r="AG9" i="20"/>
  <c r="D9" i="20"/>
  <c r="E9" i="20" s="1"/>
  <c r="G9" i="20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G8" i="20"/>
  <c r="D8" i="20"/>
  <c r="E8" i="20" s="1"/>
  <c r="G8" i="20" s="1"/>
  <c r="B7" i="20"/>
  <c r="C7" i="20" s="1"/>
  <c r="D7" i="20" s="1"/>
  <c r="E7" i="20" s="1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AH17" i="24" l="1"/>
  <c r="S18" i="24"/>
  <c r="S24" i="24" s="1"/>
  <c r="S25" i="24" s="1"/>
  <c r="P24" i="20"/>
  <c r="P25" i="20" s="1"/>
  <c r="Z24" i="20"/>
  <c r="Z25" i="20" s="1"/>
  <c r="T23" i="20"/>
  <c r="AA24" i="20"/>
  <c r="AA25" i="20" s="1"/>
  <c r="Z23" i="20"/>
  <c r="AB23" i="20"/>
  <c r="L23" i="20"/>
  <c r="O24" i="20"/>
  <c r="O25" i="20" s="1"/>
  <c r="P23" i="20"/>
  <c r="S18" i="26"/>
  <c r="S24" i="26" s="1"/>
  <c r="S25" i="26" s="1"/>
  <c r="AH17" i="25"/>
  <c r="S18" i="25"/>
  <c r="S24" i="25" s="1"/>
  <c r="S25" i="25" s="1"/>
  <c r="Y18" i="25"/>
  <c r="Y24" i="25" s="1"/>
  <c r="Y25" i="25" s="1"/>
  <c r="W18" i="25"/>
  <c r="W24" i="25" s="1"/>
  <c r="W25" i="25" s="1"/>
  <c r="AH8" i="26"/>
  <c r="U18" i="26"/>
  <c r="U24" i="26" s="1"/>
  <c r="U25" i="26" s="1"/>
  <c r="W18" i="26"/>
  <c r="W24" i="26" s="1"/>
  <c r="W25" i="26" s="1"/>
  <c r="AH13" i="26"/>
  <c r="AH15" i="26"/>
  <c r="AH16" i="26"/>
  <c r="AH12" i="26"/>
  <c r="T18" i="26"/>
  <c r="T24" i="26" s="1"/>
  <c r="T25" i="26" s="1"/>
  <c r="I25" i="26"/>
  <c r="Q18" i="26"/>
  <c r="AH9" i="26"/>
  <c r="Y18" i="26"/>
  <c r="Y24" i="26" s="1"/>
  <c r="Y25" i="26" s="1"/>
  <c r="AH13" i="25"/>
  <c r="I25" i="25"/>
  <c r="AH16" i="25"/>
  <c r="AH8" i="25"/>
  <c r="U18" i="25"/>
  <c r="U24" i="25" s="1"/>
  <c r="U25" i="25" s="1"/>
  <c r="Q18" i="25"/>
  <c r="AH9" i="25"/>
  <c r="AH12" i="25"/>
  <c r="T18" i="25"/>
  <c r="T24" i="25" s="1"/>
  <c r="T25" i="25" s="1"/>
  <c r="AH15" i="24"/>
  <c r="Q18" i="24"/>
  <c r="AH9" i="24"/>
  <c r="I25" i="24"/>
  <c r="AH8" i="24"/>
  <c r="U18" i="24"/>
  <c r="U24" i="24" s="1"/>
  <c r="U25" i="24" s="1"/>
  <c r="AH13" i="24"/>
  <c r="W18" i="24"/>
  <c r="W24" i="24" s="1"/>
  <c r="W25" i="24" s="1"/>
  <c r="T18" i="24"/>
  <c r="T24" i="24" s="1"/>
  <c r="T25" i="24" s="1"/>
  <c r="AH12" i="24"/>
  <c r="AG18" i="20"/>
  <c r="X8" i="20"/>
  <c r="T8" i="20"/>
  <c r="AH11" i="20"/>
  <c r="Y14" i="20"/>
  <c r="Y18" i="20" s="1"/>
  <c r="Y24" i="20" s="1"/>
  <c r="Y25" i="20" s="1"/>
  <c r="T14" i="20"/>
  <c r="W14" i="20"/>
  <c r="U14" i="20"/>
  <c r="R13" i="20"/>
  <c r="V13" i="20"/>
  <c r="X13" i="20"/>
  <c r="W17" i="20"/>
  <c r="U17" i="20"/>
  <c r="T16" i="20"/>
  <c r="X16" i="20"/>
  <c r="V16" i="20"/>
  <c r="L24" i="20"/>
  <c r="L25" i="20" s="1"/>
  <c r="AB24" i="20"/>
  <c r="AB25" i="20" s="1"/>
  <c r="V9" i="20"/>
  <c r="T9" i="20"/>
  <c r="U12" i="20"/>
  <c r="W12" i="20"/>
  <c r="T12" i="20"/>
  <c r="V15" i="20"/>
  <c r="S15" i="20"/>
  <c r="I24" i="20"/>
  <c r="Q24" i="26" l="1"/>
  <c r="AH18" i="26"/>
  <c r="Q24" i="25"/>
  <c r="AH18" i="25"/>
  <c r="Q24" i="24"/>
  <c r="AH18" i="24"/>
  <c r="AH16" i="20"/>
  <c r="V18" i="20"/>
  <c r="V24" i="20" s="1"/>
  <c r="V25" i="20" s="1"/>
  <c r="W18" i="20"/>
  <c r="W24" i="20" s="1"/>
  <c r="W25" i="20" s="1"/>
  <c r="S18" i="20"/>
  <c r="S24" i="20" s="1"/>
  <c r="S25" i="20" s="1"/>
  <c r="AH15" i="20"/>
  <c r="U18" i="20"/>
  <c r="U24" i="20" s="1"/>
  <c r="U25" i="20" s="1"/>
  <c r="R18" i="20"/>
  <c r="AH9" i="20"/>
  <c r="AH14" i="20"/>
  <c r="AH8" i="20"/>
  <c r="T18" i="20"/>
  <c r="T24" i="20" s="1"/>
  <c r="T25" i="20" s="1"/>
  <c r="I25" i="20"/>
  <c r="AH12" i="20"/>
  <c r="AH17" i="20"/>
  <c r="AH13" i="20"/>
  <c r="X18" i="20"/>
  <c r="X24" i="20" s="1"/>
  <c r="X25" i="20" s="1"/>
  <c r="Q25" i="26" l="1"/>
  <c r="AH24" i="26"/>
  <c r="Q25" i="25"/>
  <c r="AH24" i="25"/>
  <c r="Q25" i="24"/>
  <c r="AH24" i="24"/>
  <c r="R24" i="20"/>
  <c r="AH18" i="20"/>
  <c r="R25" i="20" l="1"/>
  <c r="AH24" i="20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B19" i="18"/>
  <c r="AB23" i="18" s="1"/>
  <c r="Z19" i="18"/>
  <c r="Z23" i="18" s="1"/>
  <c r="X19" i="18"/>
  <c r="X23" i="18" s="1"/>
  <c r="V19" i="18"/>
  <c r="V23" i="18" s="1"/>
  <c r="T19" i="18"/>
  <c r="T23" i="18" s="1"/>
  <c r="R19" i="18"/>
  <c r="P19" i="18"/>
  <c r="P23" i="18" s="1"/>
  <c r="N19" i="18"/>
  <c r="N23" i="18" s="1"/>
  <c r="L19" i="18"/>
  <c r="L23" i="18" s="1"/>
  <c r="J19" i="18"/>
  <c r="J23" i="18" s="1"/>
  <c r="AF18" i="18"/>
  <c r="AE18" i="18"/>
  <c r="AD18" i="18"/>
  <c r="AC18" i="18"/>
  <c r="AB18" i="18"/>
  <c r="AA18" i="18"/>
  <c r="Z18" i="18"/>
  <c r="X18" i="18"/>
  <c r="V18" i="18"/>
  <c r="R18" i="18"/>
  <c r="P18" i="18"/>
  <c r="O18" i="18"/>
  <c r="N18" i="18"/>
  <c r="M18" i="18"/>
  <c r="L18" i="18"/>
  <c r="L24" i="18" s="1"/>
  <c r="L25" i="18" s="1"/>
  <c r="K18" i="18"/>
  <c r="J18" i="18"/>
  <c r="I18" i="18"/>
  <c r="AE23" i="10"/>
  <c r="AC23" i="10"/>
  <c r="AA23" i="10"/>
  <c r="Y23" i="10"/>
  <c r="W23" i="10"/>
  <c r="U23" i="10"/>
  <c r="S23" i="10"/>
  <c r="Q23" i="10"/>
  <c r="O23" i="10"/>
  <c r="M23" i="10"/>
  <c r="K23" i="10"/>
  <c r="I23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F23" i="10" s="1"/>
  <c r="AD19" i="10"/>
  <c r="AB19" i="10"/>
  <c r="Z19" i="10"/>
  <c r="X19" i="10"/>
  <c r="X23" i="10" s="1"/>
  <c r="V19" i="10"/>
  <c r="T19" i="10"/>
  <c r="R19" i="10"/>
  <c r="R23" i="10" s="1"/>
  <c r="P19" i="10"/>
  <c r="P23" i="10" s="1"/>
  <c r="N19" i="10"/>
  <c r="N23" i="10" s="1"/>
  <c r="L19" i="10"/>
  <c r="L23" i="10" s="1"/>
  <c r="J19" i="10"/>
  <c r="J23" i="10" s="1"/>
  <c r="AF18" i="10"/>
  <c r="AF24" i="10" s="1"/>
  <c r="AF25" i="10" s="1"/>
  <c r="AE18" i="10"/>
  <c r="AD18" i="10"/>
  <c r="AC18" i="10"/>
  <c r="AB18" i="10"/>
  <c r="Z18" i="10"/>
  <c r="X18" i="10"/>
  <c r="X24" i="10" s="1"/>
  <c r="X25" i="10" s="1"/>
  <c r="N18" i="10"/>
  <c r="M18" i="10"/>
  <c r="L18" i="10"/>
  <c r="K18" i="10"/>
  <c r="J18" i="10"/>
  <c r="I18" i="10"/>
  <c r="T23" i="10" l="1"/>
  <c r="V23" i="10"/>
  <c r="Z23" i="10"/>
  <c r="N24" i="18"/>
  <c r="N25" i="18" s="1"/>
  <c r="V24" i="18"/>
  <c r="V25" i="18" s="1"/>
  <c r="K24" i="18"/>
  <c r="K25" i="18" s="1"/>
  <c r="O24" i="18"/>
  <c r="O25" i="18" s="1"/>
  <c r="X24" i="18"/>
  <c r="X25" i="18" s="1"/>
  <c r="AE24" i="18"/>
  <c r="AE25" i="18" s="1"/>
  <c r="AB23" i="10"/>
  <c r="AB24" i="10" s="1"/>
  <c r="AB25" i="10" s="1"/>
  <c r="R23" i="18"/>
  <c r="R24" i="18" s="1"/>
  <c r="R25" i="18" s="1"/>
  <c r="AD23" i="10"/>
  <c r="AD24" i="10" s="1"/>
  <c r="AD25" i="10" s="1"/>
  <c r="P24" i="18"/>
  <c r="P25" i="18" s="1"/>
  <c r="AD24" i="18"/>
  <c r="AD25" i="18" s="1"/>
  <c r="M24" i="10"/>
  <c r="M25" i="10" s="1"/>
  <c r="AA24" i="18"/>
  <c r="AA25" i="18" s="1"/>
  <c r="AC24" i="10"/>
  <c r="AC25" i="10" s="1"/>
  <c r="AB24" i="18"/>
  <c r="AB25" i="18" s="1"/>
  <c r="L24" i="10"/>
  <c r="L25" i="10" s="1"/>
  <c r="K24" i="10"/>
  <c r="K25" i="10" s="1"/>
  <c r="J24" i="10"/>
  <c r="J25" i="10" s="1"/>
  <c r="Z24" i="10"/>
  <c r="Z25" i="10" s="1"/>
  <c r="Z24" i="18"/>
  <c r="Z25" i="18" s="1"/>
  <c r="N24" i="10"/>
  <c r="N25" i="10" s="1"/>
  <c r="J24" i="18"/>
  <c r="J25" i="18" s="1"/>
  <c r="AE24" i="10"/>
  <c r="AE25" i="10" s="1"/>
  <c r="I24" i="10"/>
  <c r="I25" i="10" s="1"/>
  <c r="I24" i="18"/>
  <c r="I25" i="18" s="1"/>
  <c r="M24" i="18"/>
  <c r="M25" i="18" s="1"/>
  <c r="AC24" i="18"/>
  <c r="AC25" i="18" s="1"/>
  <c r="AF24" i="18"/>
  <c r="AF25" i="18" s="1"/>
  <c r="B7" i="18"/>
  <c r="C7" i="18" s="1"/>
  <c r="D7" i="18" s="1"/>
  <c r="E7" i="18" s="1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B7" i="10"/>
  <c r="C7" i="10" s="1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G17" i="18"/>
  <c r="AG16" i="18"/>
  <c r="AG15" i="18"/>
  <c r="AH14" i="18"/>
  <c r="AG14" i="18"/>
  <c r="AG13" i="18"/>
  <c r="AG12" i="18"/>
  <c r="AH11" i="18"/>
  <c r="AG11" i="18"/>
  <c r="AH10" i="18"/>
  <c r="AG10" i="18"/>
  <c r="AG9" i="18"/>
  <c r="AG8" i="18"/>
  <c r="AG17" i="10"/>
  <c r="AG16" i="10"/>
  <c r="AH15" i="10"/>
  <c r="AG15" i="10"/>
  <c r="AG14" i="10"/>
  <c r="AG13" i="10"/>
  <c r="AG12" i="10"/>
  <c r="AG11" i="10"/>
  <c r="AG10" i="10"/>
  <c r="AG9" i="10"/>
  <c r="AG8" i="10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G18" i="18" l="1"/>
  <c r="AG18" i="10"/>
  <c r="D17" i="18" l="1"/>
  <c r="E17" i="18" s="1"/>
  <c r="G17" i="18" s="1"/>
  <c r="D16" i="18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U8" i="18" l="1"/>
  <c r="W8" i="18"/>
  <c r="U12" i="18"/>
  <c r="W12" i="18"/>
  <c r="T12" i="18"/>
  <c r="S16" i="18"/>
  <c r="Q16" i="18"/>
  <c r="U16" i="18"/>
  <c r="W16" i="18"/>
  <c r="Y16" i="18"/>
  <c r="Y13" i="10"/>
  <c r="V13" i="10"/>
  <c r="W13" i="10"/>
  <c r="R13" i="10"/>
  <c r="P13" i="10"/>
  <c r="S13" i="10"/>
  <c r="AA10" i="10"/>
  <c r="AA18" i="10" s="1"/>
  <c r="AA24" i="10" s="1"/>
  <c r="AA25" i="10" s="1"/>
  <c r="R10" i="10"/>
  <c r="U9" i="18"/>
  <c r="W9" i="18"/>
  <c r="S9" i="18"/>
  <c r="Q9" i="18"/>
  <c r="Y13" i="18"/>
  <c r="W13" i="18"/>
  <c r="S13" i="18"/>
  <c r="Q13" i="18"/>
  <c r="U13" i="18"/>
  <c r="S17" i="10"/>
  <c r="W17" i="10"/>
  <c r="U17" i="10"/>
  <c r="S9" i="10"/>
  <c r="U9" i="10"/>
  <c r="O9" i="10"/>
  <c r="W9" i="10"/>
  <c r="U17" i="18"/>
  <c r="W17" i="18"/>
  <c r="Q16" i="10"/>
  <c r="O16" i="10"/>
  <c r="S16" i="10"/>
  <c r="Y16" i="10"/>
  <c r="W16" i="10"/>
  <c r="U16" i="10"/>
  <c r="Q12" i="10"/>
  <c r="Y12" i="10"/>
  <c r="W12" i="10"/>
  <c r="T12" i="10"/>
  <c r="V8" i="10"/>
  <c r="O8" i="10"/>
  <c r="T8" i="10"/>
  <c r="S15" i="18"/>
  <c r="Q15" i="18"/>
  <c r="U15" i="18"/>
  <c r="W15" i="18"/>
  <c r="W14" i="10"/>
  <c r="U14" i="10"/>
  <c r="P14" i="10"/>
  <c r="R11" i="10"/>
  <c r="P11" i="10"/>
  <c r="V18" i="10" l="1"/>
  <c r="V24" i="10" s="1"/>
  <c r="V25" i="10" s="1"/>
  <c r="Y18" i="18"/>
  <c r="Y24" i="18" s="1"/>
  <c r="Y25" i="18" s="1"/>
  <c r="AH14" i="10"/>
  <c r="Y18" i="10"/>
  <c r="Y24" i="10" s="1"/>
  <c r="Y25" i="10" s="1"/>
  <c r="P18" i="10"/>
  <c r="P24" i="10" s="1"/>
  <c r="P25" i="10" s="1"/>
  <c r="AH11" i="10"/>
  <c r="AH16" i="10"/>
  <c r="AH17" i="18"/>
  <c r="AH9" i="10"/>
  <c r="AH16" i="18"/>
  <c r="R18" i="10"/>
  <c r="R24" i="10" s="1"/>
  <c r="R25" i="10" s="1"/>
  <c r="AH10" i="10"/>
  <c r="T18" i="10"/>
  <c r="T24" i="10" s="1"/>
  <c r="T25" i="10" s="1"/>
  <c r="U18" i="10"/>
  <c r="U24" i="10" s="1"/>
  <c r="U25" i="10" s="1"/>
  <c r="AH17" i="10"/>
  <c r="AH13" i="18"/>
  <c r="Q18" i="18"/>
  <c r="AH9" i="18"/>
  <c r="AH8" i="18"/>
  <c r="W18" i="18"/>
  <c r="W24" i="18" s="1"/>
  <c r="W25" i="18" s="1"/>
  <c r="Q18" i="10"/>
  <c r="Q24" i="10" s="1"/>
  <c r="Q25" i="10" s="1"/>
  <c r="AH12" i="10"/>
  <c r="W18" i="10"/>
  <c r="W24" i="10" s="1"/>
  <c r="W25" i="10" s="1"/>
  <c r="AH15" i="18"/>
  <c r="O18" i="10"/>
  <c r="AH8" i="10"/>
  <c r="S18" i="10"/>
  <c r="S24" i="10" s="1"/>
  <c r="S25" i="10" s="1"/>
  <c r="S18" i="18"/>
  <c r="S24" i="18" s="1"/>
  <c r="S25" i="18" s="1"/>
  <c r="AH13" i="10"/>
  <c r="T18" i="18"/>
  <c r="T24" i="18" s="1"/>
  <c r="T25" i="18" s="1"/>
  <c r="AH12" i="18"/>
  <c r="U18" i="18"/>
  <c r="U24" i="18" s="1"/>
  <c r="U25" i="18" s="1"/>
  <c r="AH18" i="10" l="1"/>
  <c r="O24" i="10"/>
  <c r="Q24" i="18"/>
  <c r="AH18" i="18"/>
  <c r="O25" i="10" l="1"/>
  <c r="AH24" i="10"/>
  <c r="Q25" i="18"/>
  <c r="AH24" i="18"/>
</calcChain>
</file>

<file path=xl/sharedStrings.xml><?xml version="1.0" encoding="utf-8"?>
<sst xmlns="http://schemas.openxmlformats.org/spreadsheetml/2006/main" count="414" uniqueCount="55">
  <si>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</si>
  <si>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</si>
  <si>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</si>
  <si>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</si>
  <si>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</si>
  <si>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</si>
  <si>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</si>
  <si>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</si>
  <si>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</si>
  <si>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</si>
  <si>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</si>
  <si>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</si>
  <si>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</si>
  <si>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</si>
  <si>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</si>
  <si>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</si>
  <si>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</si>
  <si>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</si>
  <si>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</si>
  <si>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</si>
  <si>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</si>
  <si>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</si>
  <si>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</si>
  <si>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</si>
  <si>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</si>
  <si>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</si>
  <si>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 xml:space="preserve"> სიმინდი სამარცვლე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</si>
  <si>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</si>
  <si>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</si>
  <si>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</si>
  <si>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</si>
  <si>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</si>
  <si>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</si>
  <si>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</si>
  <si>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</si>
  <si>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</si>
  <si>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</si>
  <si>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</si>
  <si>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</si>
  <si>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</si>
  <si>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ნოემბერი XI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</si>
  <si>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</si>
  <si>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</si>
  <si>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</si>
  <si>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</si>
  <si>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</si>
  <si>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</si>
  <si>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IV  ზონა, ქვეზონა - დუშეთი, ლენიგორი</t>
  </si>
  <si>
    <t>საგურამო-მუხრანი ( თელოვანი N1 ს.ს.)</t>
  </si>
  <si>
    <t>საგურამო-მუხრანი ( თელოვანი N2 ს.ს.)</t>
  </si>
  <si>
    <t>საგურამო-მუხრანი (არაგვისპირის არხის  ს.ს.)</t>
  </si>
  <si>
    <t>საგურამო-მუხრანი (ბულაჩაურის არხის ს.ს)</t>
  </si>
  <si>
    <t>საგურამო-მუხრანი (ნარეკვავი-მჭადიჯვრის ს.ს)</t>
  </si>
  <si>
    <t>საგურამო-მუხრანი - ლამი მისაქციელის და საგურამო მუხრანის ს.ს.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</si>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</sst>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6640625" style="3" customWidth="1"/>
    <col min="13" max="14" width="6.6640625" style="1" customWidth="1"/>
    <col min="15" max="15" width="16.109375" style="1" customWidth="1"/>
    <col min="16" max="16" width="13.5546875" style="1" customWidth="1"/>
    <col min="17" max="17" width="16.6640625" style="1" customWidth="1"/>
    <col min="18" max="18" width="13.5546875" style="1" customWidth="1"/>
    <col min="19" max="21" width="15.6640625" style="1" customWidth="1"/>
    <col min="22" max="22" width="13.5546875" style="1" customWidth="1"/>
    <col min="23" max="23" width="17.109375" style="1" customWidth="1"/>
    <col min="24" max="24" width="13.5546875" style="1" customWidth="1"/>
    <col min="25" max="25" width="16" style="1" customWidth="1"/>
    <col min="26" max="32" width="6.6640625" style="1" customWidth="1"/>
    <col min="33" max="33" width="11.33203125" style="3" customWidth="1"/>
    <col min="34" max="34" width="16.88671875" style="3" customWidth="1"/>
    <col min="35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1.75" customHeight="1" thickBot="1" x14ac:dyDescent="0.35">
      <c r="A2" s="103" t="s">
        <v>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1.75" customHeight="1" x14ac:dyDescent="0.3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21.75" customHeight="1" thickBot="1" x14ac:dyDescent="0.35">
      <c r="A4" s="103" t="s">
        <v>47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5"/>
    </row>
    <row r="5" spans="1:34" ht="54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1"/>
      <c r="M5" s="96" t="s">
        <v>4</v>
      </c>
      <c r="N5" s="97"/>
      <c r="O5" s="96" t="s">
        <v>5</v>
      </c>
      <c r="P5" s="97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43</v>
      </c>
      <c r="AD5" s="97"/>
      <c r="AE5" s="96" t="s">
        <v>12</v>
      </c>
      <c r="AF5" s="97"/>
      <c r="AG5" s="101" t="s">
        <v>44</v>
      </c>
      <c r="AH5" s="102"/>
    </row>
    <row r="6" spans="1:34" ht="33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4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41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5.25" customHeight="1" x14ac:dyDescent="0.3">
      <c r="A8" s="62">
        <v>1</v>
      </c>
      <c r="B8" s="42" t="s">
        <v>16</v>
      </c>
      <c r="C8" s="43">
        <v>1235</v>
      </c>
      <c r="D8" s="43">
        <f>C8/86.4</f>
        <v>14.293981481481481</v>
      </c>
      <c r="E8" s="43">
        <f>D8/15</f>
        <v>0.95293209876543206</v>
      </c>
      <c r="F8" s="43">
        <v>84.471000000000004</v>
      </c>
      <c r="G8" s="43">
        <f>E8*F8</f>
        <v>80.495127314814809</v>
      </c>
      <c r="H8" s="43">
        <v>3</v>
      </c>
      <c r="I8" s="49"/>
      <c r="J8" s="50"/>
      <c r="K8" s="49"/>
      <c r="L8" s="50"/>
      <c r="M8" s="52"/>
      <c r="N8" s="53"/>
      <c r="O8" s="54">
        <f>G8*15*86.4</f>
        <v>104321.685</v>
      </c>
      <c r="P8" s="53"/>
      <c r="Q8" s="55"/>
      <c r="R8" s="53"/>
      <c r="S8" s="55"/>
      <c r="T8" s="56">
        <f>G8*16*86.4</f>
        <v>111276.46399999999</v>
      </c>
      <c r="U8" s="55"/>
      <c r="V8" s="56">
        <f>G8*16*86.4</f>
        <v>111276.46399999999</v>
      </c>
      <c r="W8" s="55"/>
      <c r="X8" s="53"/>
      <c r="Y8" s="55"/>
      <c r="Z8" s="53"/>
      <c r="AA8" s="55"/>
      <c r="AB8" s="57"/>
      <c r="AC8" s="58"/>
      <c r="AD8" s="57"/>
      <c r="AE8" s="58"/>
      <c r="AF8" s="57"/>
      <c r="AG8" s="87">
        <f>F8*H8</f>
        <v>253.41300000000001</v>
      </c>
      <c r="AH8" s="82">
        <f>I8+J8+K8+L8+M8+N8+O8+P8+Q8+R8+S8+T8+U8+V8+W8+X8+Y8+Z8+AA8+AB8+AC8+AD8+AE8+AF8</f>
        <v>326874.61299999995</v>
      </c>
    </row>
    <row r="9" spans="1:34" ht="35.25" customHeight="1" x14ac:dyDescent="0.3">
      <c r="A9" s="40">
        <f>A8+1</f>
        <v>2</v>
      </c>
      <c r="B9" s="38" t="s">
        <v>17</v>
      </c>
      <c r="C9" s="29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221.7</v>
      </c>
      <c r="G9" s="29">
        <f t="shared" ref="G9:G17" si="3">E9*F9</f>
        <v>211.26504629629628</v>
      </c>
      <c r="H9" s="29">
        <v>4</v>
      </c>
      <c r="I9" s="4"/>
      <c r="J9" s="5"/>
      <c r="K9" s="4"/>
      <c r="L9" s="5"/>
      <c r="M9" s="21"/>
      <c r="N9" s="23"/>
      <c r="O9" s="20">
        <f>G9*15*86.4</f>
        <v>273799.5</v>
      </c>
      <c r="P9" s="23"/>
      <c r="Q9" s="22"/>
      <c r="R9" s="23"/>
      <c r="S9" s="20">
        <f>G9*15*86.4</f>
        <v>273799.5</v>
      </c>
      <c r="T9" s="23"/>
      <c r="U9" s="20">
        <f>G9*15*86.4</f>
        <v>273799.5</v>
      </c>
      <c r="V9" s="23"/>
      <c r="W9" s="20">
        <f>G9*15*86.4</f>
        <v>273799.5</v>
      </c>
      <c r="X9" s="23"/>
      <c r="Y9" s="22"/>
      <c r="Z9" s="23"/>
      <c r="AA9" s="22"/>
      <c r="AB9" s="18"/>
      <c r="AC9" s="17"/>
      <c r="AD9" s="18"/>
      <c r="AE9" s="17"/>
      <c r="AF9" s="18"/>
      <c r="AG9" s="26">
        <f>F9*H9</f>
        <v>886.8</v>
      </c>
      <c r="AH9" s="83">
        <f>I9+J9+K9+L9+M9+N9+O9+P9+Q9+R9+S9+T9+U9+V9+W9+X9+Y9+Z9+AA9+AB9+AC9+AD9+AE9+AF9</f>
        <v>1095198</v>
      </c>
    </row>
    <row r="10" spans="1:34" ht="35.25" customHeight="1" x14ac:dyDescent="0.3">
      <c r="A10" s="40">
        <f t="shared" ref="A10:A25" si="4">A9+1</f>
        <v>3</v>
      </c>
      <c r="B10" s="38" t="s">
        <v>18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29">
        <v>2</v>
      </c>
      <c r="I10" s="4"/>
      <c r="J10" s="5"/>
      <c r="K10" s="4"/>
      <c r="L10" s="5"/>
      <c r="M10" s="21"/>
      <c r="N10" s="23"/>
      <c r="O10" s="22"/>
      <c r="P10" s="23"/>
      <c r="Q10" s="22"/>
      <c r="R10" s="19">
        <f>G10*16*86.47</f>
        <v>0</v>
      </c>
      <c r="S10" s="22"/>
      <c r="T10" s="23"/>
      <c r="U10" s="22"/>
      <c r="V10" s="23"/>
      <c r="W10" s="22"/>
      <c r="X10" s="23"/>
      <c r="Y10" s="22"/>
      <c r="Z10" s="23"/>
      <c r="AA10" s="20">
        <f>G10*15*86.4</f>
        <v>0</v>
      </c>
      <c r="AB10" s="18"/>
      <c r="AC10" s="17"/>
      <c r="AD10" s="18"/>
      <c r="AE10" s="17"/>
      <c r="AF10" s="18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5.25" customHeight="1" thickBot="1" x14ac:dyDescent="0.35">
      <c r="A11" s="40">
        <f t="shared" si="4"/>
        <v>4</v>
      </c>
      <c r="B11" s="38" t="s">
        <v>19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29">
        <v>2</v>
      </c>
      <c r="I11" s="4"/>
      <c r="J11" s="5"/>
      <c r="K11" s="4"/>
      <c r="L11" s="5"/>
      <c r="M11" s="21"/>
      <c r="N11" s="23"/>
      <c r="O11" s="22"/>
      <c r="P11" s="19">
        <f>G11*16*86.4</f>
        <v>0</v>
      </c>
      <c r="Q11" s="22"/>
      <c r="R11" s="19">
        <f>G11*16*86.4</f>
        <v>0</v>
      </c>
      <c r="S11" s="22"/>
      <c r="T11" s="23"/>
      <c r="U11" s="22"/>
      <c r="V11" s="23"/>
      <c r="W11" s="22"/>
      <c r="X11" s="23"/>
      <c r="Y11" s="22"/>
      <c r="Z11" s="23"/>
      <c r="AA11" s="22"/>
      <c r="AB11" s="18"/>
      <c r="AC11" s="17"/>
      <c r="AD11" s="18"/>
      <c r="AE11" s="17"/>
      <c r="AF11" s="18"/>
      <c r="AG11" s="26">
        <f t="shared" si="5"/>
        <v>0</v>
      </c>
      <c r="AH11" s="83">
        <f t="shared" si="6"/>
        <v>0</v>
      </c>
    </row>
    <row r="12" spans="1:34" ht="35.25" customHeight="1" thickBot="1" x14ac:dyDescent="0.35">
      <c r="A12" s="40">
        <f t="shared" si="4"/>
        <v>5</v>
      </c>
      <c r="B12" s="38" t="s">
        <v>26</v>
      </c>
      <c r="C12" s="29">
        <v>1411</v>
      </c>
      <c r="D12" s="29">
        <f t="shared" si="1"/>
        <v>16.331018518518519</v>
      </c>
      <c r="E12" s="29">
        <f t="shared" si="2"/>
        <v>1.0887345679012346</v>
      </c>
      <c r="F12" s="29">
        <v>195.4</v>
      </c>
      <c r="G12" s="29">
        <f t="shared" si="3"/>
        <v>212.73873456790125</v>
      </c>
      <c r="H12" s="29">
        <v>4</v>
      </c>
      <c r="I12" s="4"/>
      <c r="J12" s="5"/>
      <c r="K12" s="4"/>
      <c r="L12" s="5"/>
      <c r="M12" s="21"/>
      <c r="N12" s="23"/>
      <c r="O12" s="22"/>
      <c r="P12" s="23"/>
      <c r="Q12" s="20">
        <f>G12*15*86.4</f>
        <v>275709.40000000002</v>
      </c>
      <c r="R12" s="23"/>
      <c r="S12" s="22"/>
      <c r="T12" s="56">
        <f>G12*16*86.4</f>
        <v>294090.02666666673</v>
      </c>
      <c r="U12" s="22"/>
      <c r="V12" s="23"/>
      <c r="W12" s="20">
        <f>G12*15*86.4</f>
        <v>275709.40000000002</v>
      </c>
      <c r="X12" s="23"/>
      <c r="Y12" s="20">
        <f>G12*15*86.4</f>
        <v>275709.40000000002</v>
      </c>
      <c r="Z12" s="23"/>
      <c r="AA12" s="22"/>
      <c r="AB12" s="18"/>
      <c r="AC12" s="17"/>
      <c r="AD12" s="18"/>
      <c r="AE12" s="17"/>
      <c r="AF12" s="18"/>
      <c r="AG12" s="26">
        <f t="shared" si="5"/>
        <v>781.6</v>
      </c>
      <c r="AH12" s="83">
        <f t="shared" si="6"/>
        <v>1121218.2266666668</v>
      </c>
    </row>
    <row r="13" spans="1:34" ht="35.25" customHeight="1" x14ac:dyDescent="0.3">
      <c r="A13" s="40">
        <f t="shared" si="4"/>
        <v>6</v>
      </c>
      <c r="B13" s="38" t="s">
        <v>21</v>
      </c>
      <c r="C13" s="29">
        <v>1235</v>
      </c>
      <c r="D13" s="29">
        <f t="shared" si="1"/>
        <v>14.293981481481481</v>
      </c>
      <c r="E13" s="29">
        <f t="shared" si="2"/>
        <v>0.95293209876543206</v>
      </c>
      <c r="F13" s="29">
        <v>62.7</v>
      </c>
      <c r="G13" s="29">
        <f t="shared" si="3"/>
        <v>59.748842592592595</v>
      </c>
      <c r="H13" s="29">
        <v>6</v>
      </c>
      <c r="I13" s="4"/>
      <c r="J13" s="5"/>
      <c r="K13" s="4"/>
      <c r="L13" s="5"/>
      <c r="M13" s="21"/>
      <c r="N13" s="23"/>
      <c r="O13" s="22"/>
      <c r="P13" s="19">
        <f>G13*16*86.4</f>
        <v>82596.800000000003</v>
      </c>
      <c r="Q13" s="22"/>
      <c r="R13" s="19">
        <f>G13*16*86.4</f>
        <v>82596.800000000003</v>
      </c>
      <c r="S13" s="20">
        <f>G13*15*86.4</f>
        <v>77434.5</v>
      </c>
      <c r="T13" s="23"/>
      <c r="U13" s="22"/>
      <c r="V13" s="56">
        <f>G13*16*86.4</f>
        <v>82596.800000000003</v>
      </c>
      <c r="W13" s="20">
        <f>G13*15*86.4</f>
        <v>77434.5</v>
      </c>
      <c r="X13" s="23"/>
      <c r="Y13" s="20">
        <f>G13*15*86.4</f>
        <v>77434.5</v>
      </c>
      <c r="Z13" s="23"/>
      <c r="AA13" s="22"/>
      <c r="AB13" s="18"/>
      <c r="AC13" s="17"/>
      <c r="AD13" s="18"/>
      <c r="AE13" s="17"/>
      <c r="AF13" s="18"/>
      <c r="AG13" s="26">
        <f t="shared" si="5"/>
        <v>376.20000000000005</v>
      </c>
      <c r="AH13" s="83">
        <f t="shared" si="6"/>
        <v>480093.9</v>
      </c>
    </row>
    <row r="14" spans="1:34" ht="35.25" customHeight="1" x14ac:dyDescent="0.3">
      <c r="A14" s="40">
        <f t="shared" si="4"/>
        <v>7</v>
      </c>
      <c r="B14" s="38" t="s">
        <v>22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>
        <v>1.32</v>
      </c>
      <c r="G14" s="29">
        <f t="shared" si="3"/>
        <v>1.4371296296296296</v>
      </c>
      <c r="H14" s="29">
        <v>3</v>
      </c>
      <c r="I14" s="4"/>
      <c r="J14" s="5"/>
      <c r="K14" s="4"/>
      <c r="L14" s="5"/>
      <c r="M14" s="21"/>
      <c r="N14" s="23"/>
      <c r="O14" s="22"/>
      <c r="P14" s="19">
        <f>G14*16*86.4</f>
        <v>1986.6880000000001</v>
      </c>
      <c r="Q14" s="22"/>
      <c r="R14" s="23"/>
      <c r="S14" s="22"/>
      <c r="T14" s="23"/>
      <c r="U14" s="20">
        <f>G14*15*86.4</f>
        <v>1862.52</v>
      </c>
      <c r="V14" s="23"/>
      <c r="W14" s="20">
        <f>G14*15*86.4</f>
        <v>1862.52</v>
      </c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3.96</v>
      </c>
      <c r="AH14" s="83">
        <f t="shared" si="6"/>
        <v>5711.7280000000001</v>
      </c>
    </row>
    <row r="15" spans="1:34" ht="35.25" customHeight="1" x14ac:dyDescent="0.3">
      <c r="A15" s="40">
        <f t="shared" si="4"/>
        <v>8</v>
      </c>
      <c r="B15" s="38" t="s">
        <v>23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29"/>
      <c r="I15" s="4"/>
      <c r="J15" s="5"/>
      <c r="K15" s="4"/>
      <c r="L15" s="5"/>
      <c r="M15" s="21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18"/>
      <c r="AC15" s="17"/>
      <c r="AD15" s="18"/>
      <c r="AE15" s="17"/>
      <c r="AF15" s="18"/>
      <c r="AG15" s="26">
        <f t="shared" si="5"/>
        <v>0</v>
      </c>
      <c r="AH15" s="83">
        <f t="shared" si="6"/>
        <v>0</v>
      </c>
    </row>
    <row r="16" spans="1:34" ht="35.25" customHeight="1" x14ac:dyDescent="0.3">
      <c r="A16" s="40">
        <f t="shared" si="4"/>
        <v>9</v>
      </c>
      <c r="B16" s="38" t="s">
        <v>24</v>
      </c>
      <c r="C16" s="29">
        <v>1411</v>
      </c>
      <c r="D16" s="29">
        <f t="shared" si="1"/>
        <v>16.331018518518519</v>
      </c>
      <c r="E16" s="29">
        <f t="shared" si="2"/>
        <v>1.0887345679012346</v>
      </c>
      <c r="F16" s="29">
        <v>10.83</v>
      </c>
      <c r="G16" s="29">
        <f t="shared" si="3"/>
        <v>11.790995370370371</v>
      </c>
      <c r="H16" s="29">
        <v>6</v>
      </c>
      <c r="I16" s="4"/>
      <c r="J16" s="5"/>
      <c r="K16" s="4"/>
      <c r="L16" s="5"/>
      <c r="M16" s="21"/>
      <c r="N16" s="23"/>
      <c r="O16" s="20">
        <f>G16*15*86.4</f>
        <v>15281.130000000001</v>
      </c>
      <c r="P16" s="23"/>
      <c r="Q16" s="20">
        <f>G16*15*86.4</f>
        <v>15281.130000000001</v>
      </c>
      <c r="R16" s="23"/>
      <c r="S16" s="20">
        <f>G16*15*86.4</f>
        <v>15281.130000000001</v>
      </c>
      <c r="T16" s="23"/>
      <c r="U16" s="20">
        <f>G16*15*86.4</f>
        <v>15281.130000000001</v>
      </c>
      <c r="V16" s="23"/>
      <c r="W16" s="20">
        <f>G16*15*86.4</f>
        <v>15281.130000000001</v>
      </c>
      <c r="X16" s="23"/>
      <c r="Y16" s="20">
        <f>G16*15*86.4</f>
        <v>15281.130000000001</v>
      </c>
      <c r="Z16" s="23"/>
      <c r="AA16" s="22"/>
      <c r="AB16" s="18"/>
      <c r="AC16" s="17"/>
      <c r="AD16" s="18"/>
      <c r="AE16" s="17"/>
      <c r="AF16" s="18"/>
      <c r="AG16" s="26">
        <f t="shared" si="5"/>
        <v>64.98</v>
      </c>
      <c r="AH16" s="83">
        <f t="shared" si="6"/>
        <v>91686.780000000013</v>
      </c>
    </row>
    <row r="17" spans="1:34" ht="35.25" customHeight="1" thickBot="1" x14ac:dyDescent="0.35">
      <c r="A17" s="40">
        <f t="shared" si="4"/>
        <v>10</v>
      </c>
      <c r="B17" s="39" t="s">
        <v>25</v>
      </c>
      <c r="C17" s="63">
        <v>1411</v>
      </c>
      <c r="D17" s="63">
        <f t="shared" si="1"/>
        <v>16.331018518518519</v>
      </c>
      <c r="E17" s="63">
        <f t="shared" si="2"/>
        <v>1.0887345679012346</v>
      </c>
      <c r="F17" s="63">
        <v>11.88</v>
      </c>
      <c r="G17" s="63">
        <f t="shared" si="3"/>
        <v>12.934166666666668</v>
      </c>
      <c r="H17" s="63">
        <v>3</v>
      </c>
      <c r="I17" s="64"/>
      <c r="J17" s="65"/>
      <c r="K17" s="64"/>
      <c r="L17" s="65"/>
      <c r="M17" s="80"/>
      <c r="N17" s="74"/>
      <c r="O17" s="73"/>
      <c r="P17" s="74"/>
      <c r="Q17" s="73"/>
      <c r="R17" s="74"/>
      <c r="S17" s="75">
        <f>G17*15*86.4</f>
        <v>16762.680000000004</v>
      </c>
      <c r="T17" s="74"/>
      <c r="U17" s="20">
        <f>G17*15*86.4</f>
        <v>16762.680000000004</v>
      </c>
      <c r="V17" s="74"/>
      <c r="W17" s="20">
        <f>G17*15*86.4</f>
        <v>16762.680000000004</v>
      </c>
      <c r="X17" s="74"/>
      <c r="Y17" s="73"/>
      <c r="Z17" s="74"/>
      <c r="AA17" s="73"/>
      <c r="AB17" s="77"/>
      <c r="AC17" s="76"/>
      <c r="AD17" s="77"/>
      <c r="AE17" s="76"/>
      <c r="AF17" s="77"/>
      <c r="AG17" s="88">
        <f>F17*H17</f>
        <v>35.64</v>
      </c>
      <c r="AH17" s="84">
        <f t="shared" si="6"/>
        <v>50288.040000000008</v>
      </c>
    </row>
    <row r="18" spans="1:34" ht="35.25" customHeight="1" x14ac:dyDescent="0.3">
      <c r="A18" s="40">
        <f t="shared" si="4"/>
        <v>11</v>
      </c>
      <c r="B18" s="92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393402.315</v>
      </c>
      <c r="P18" s="85">
        <f t="shared" si="7"/>
        <v>84583.487999999998</v>
      </c>
      <c r="Q18" s="86">
        <f t="shared" si="7"/>
        <v>290990.53000000003</v>
      </c>
      <c r="R18" s="85">
        <f t="shared" si="7"/>
        <v>82596.800000000003</v>
      </c>
      <c r="S18" s="86">
        <f t="shared" si="7"/>
        <v>383277.81</v>
      </c>
      <c r="T18" s="85">
        <f t="shared" si="7"/>
        <v>405366.49066666671</v>
      </c>
      <c r="U18" s="86">
        <f t="shared" si="7"/>
        <v>307705.83</v>
      </c>
      <c r="V18" s="85">
        <f t="shared" si="7"/>
        <v>193873.264</v>
      </c>
      <c r="W18" s="86">
        <f t="shared" si="7"/>
        <v>660849.7300000001</v>
      </c>
      <c r="X18" s="85">
        <f t="shared" si="7"/>
        <v>0</v>
      </c>
      <c r="Y18" s="86">
        <f t="shared" si="7"/>
        <v>368425.03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2402.5929999999998</v>
      </c>
      <c r="AH18" s="85">
        <f>I18+J18+K18+L18+M18+N18+O18+P18+Q18+R18+S18+T18+U18+V18+W18+X18+Y18+Z18+AA18+AB18+AC18+AD18+AE18+AF18</f>
        <v>3171071.2876666673</v>
      </c>
    </row>
    <row r="19" spans="1:34" ht="35.25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3">
      <c r="A20" s="40">
        <f t="shared" si="4"/>
        <v>13</v>
      </c>
      <c r="B20" s="38" t="s">
        <v>33</v>
      </c>
      <c r="C20" s="30"/>
      <c r="D20" s="30"/>
      <c r="E20" s="30"/>
      <c r="F20" s="30"/>
      <c r="G20" s="33"/>
      <c r="H20" s="33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5.25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688422.21172270796</v>
      </c>
      <c r="P24" s="7">
        <f t="shared" si="20"/>
        <v>148014.25834055175</v>
      </c>
      <c r="Q24" s="6">
        <f t="shared" si="20"/>
        <v>509209.87654321</v>
      </c>
      <c r="R24" s="7">
        <f t="shared" si="20"/>
        <v>144537.71513067523</v>
      </c>
      <c r="S24" s="6">
        <f t="shared" si="20"/>
        <v>670705.14738693344</v>
      </c>
      <c r="T24" s="7">
        <f t="shared" si="20"/>
        <v>709358.5508336908</v>
      </c>
      <c r="U24" s="6">
        <f t="shared" si="20"/>
        <v>538460.29871118465</v>
      </c>
      <c r="V24" s="7">
        <f t="shared" si="20"/>
        <v>339262.5211083988</v>
      </c>
      <c r="W24" s="6">
        <f t="shared" si="20"/>
        <v>1156433.542448662</v>
      </c>
      <c r="X24" s="7">
        <f t="shared" si="20"/>
        <v>0</v>
      </c>
      <c r="Y24" s="6">
        <f t="shared" si="20"/>
        <v>644713.98447821802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5549118.1067042314</v>
      </c>
    </row>
    <row r="25" spans="1:34" ht="35.25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0.53118997818110181</v>
      </c>
      <c r="P25" s="59">
        <f t="shared" si="21"/>
        <v>0.11420853267017882</v>
      </c>
      <c r="Q25" s="91">
        <f t="shared" si="21"/>
        <v>0.39290885535741515</v>
      </c>
      <c r="R25" s="59">
        <f t="shared" si="21"/>
        <v>0.11152601476132348</v>
      </c>
      <c r="S25" s="91">
        <f t="shared" si="21"/>
        <v>0.51751940384794248</v>
      </c>
      <c r="T25" s="59">
        <f t="shared" si="21"/>
        <v>0.54734456082846517</v>
      </c>
      <c r="U25" s="91">
        <f t="shared" si="21"/>
        <v>0.41547862554875359</v>
      </c>
      <c r="V25" s="59">
        <f t="shared" si="21"/>
        <v>0.26177663665771511</v>
      </c>
      <c r="W25" s="91">
        <f t="shared" si="21"/>
        <v>0.89230983213631321</v>
      </c>
      <c r="X25" s="59">
        <f t="shared" si="21"/>
        <v>0</v>
      </c>
      <c r="Y25" s="91">
        <f t="shared" si="21"/>
        <v>0.49746449419615585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</sheetData>
  <mergeCells count="25">
    <mergeCell ref="A1:Q1"/>
    <mergeCell ref="AG5:AH5"/>
    <mergeCell ref="A2:AH2"/>
    <mergeCell ref="A3:AH3"/>
    <mergeCell ref="A4:AH4"/>
    <mergeCell ref="U5:V5"/>
    <mergeCell ref="W5:X5"/>
    <mergeCell ref="Y5:Z5"/>
    <mergeCell ref="AA5:AB5"/>
    <mergeCell ref="I5:J5"/>
    <mergeCell ref="K5:L5"/>
    <mergeCell ref="AE5:AF5"/>
    <mergeCell ref="E5:E6"/>
    <mergeCell ref="F5:F6"/>
    <mergeCell ref="G5:G6"/>
    <mergeCell ref="H5:H6"/>
    <mergeCell ref="AC5:AD5"/>
    <mergeCell ref="A5:A6"/>
    <mergeCell ref="Q5:R5"/>
    <mergeCell ref="S5:T5"/>
    <mergeCell ref="B5:B6"/>
    <mergeCell ref="C5:C6"/>
    <mergeCell ref="O5:P5"/>
    <mergeCell ref="M5:N5"/>
    <mergeCell ref="D5:D6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7" width="12.33203125" style="1" customWidth="1"/>
    <col min="8" max="8" width="12.88671875" style="1" customWidth="1"/>
    <col min="9" max="12" width="6.5546875" style="3" customWidth="1"/>
    <col min="13" max="17" width="6.5546875" style="1" customWidth="1"/>
    <col min="18" max="20" width="15" style="1" customWidth="1"/>
    <col min="21" max="21" width="13.6640625" style="1" customWidth="1"/>
    <col min="22" max="23" width="12.44140625" style="1" customWidth="1"/>
    <col min="24" max="25" width="12.5546875" style="1" customWidth="1"/>
    <col min="26" max="32" width="6.5546875" style="1" customWidth="1"/>
    <col min="33" max="33" width="12.109375" style="3" customWidth="1"/>
    <col min="34" max="34" width="18" style="3" customWidth="1"/>
    <col min="35" max="35" width="9.109375" style="1" customWidth="1"/>
    <col min="36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1.75" customHeight="1" x14ac:dyDescent="0.4">
      <c r="A2" s="113" t="s">
        <v>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25.5" customHeight="1" x14ac:dyDescent="0.3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24" customHeight="1" thickBot="1" x14ac:dyDescent="0.35">
      <c r="A4" s="103" t="s">
        <v>47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5"/>
    </row>
    <row r="5" spans="1:34" ht="47.25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1"/>
      <c r="M5" s="96" t="s">
        <v>4</v>
      </c>
      <c r="N5" s="97"/>
      <c r="O5" s="96" t="s">
        <v>5</v>
      </c>
      <c r="P5" s="97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43</v>
      </c>
      <c r="AD5" s="97"/>
      <c r="AE5" s="96" t="s">
        <v>12</v>
      </c>
      <c r="AF5" s="97"/>
      <c r="AG5" s="101" t="s">
        <v>44</v>
      </c>
      <c r="AH5" s="102"/>
    </row>
    <row r="6" spans="1:34" ht="31.5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4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41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" customHeight="1" x14ac:dyDescent="0.3">
      <c r="A8" s="62">
        <v>1</v>
      </c>
      <c r="B8" s="42" t="s">
        <v>16</v>
      </c>
      <c r="C8" s="60">
        <v>1235</v>
      </c>
      <c r="D8" s="43">
        <f>C8/86.4</f>
        <v>14.293981481481481</v>
      </c>
      <c r="E8" s="43">
        <f>D8/15</f>
        <v>0.95293209876543206</v>
      </c>
      <c r="F8" s="43">
        <v>38.01</v>
      </c>
      <c r="G8" s="43">
        <f>E8*F8</f>
        <v>36.22094907407407</v>
      </c>
      <c r="H8" s="60">
        <v>2</v>
      </c>
      <c r="I8" s="71"/>
      <c r="J8" s="50"/>
      <c r="K8" s="49"/>
      <c r="L8" s="69"/>
      <c r="M8" s="78"/>
      <c r="N8" s="48"/>
      <c r="O8" s="78"/>
      <c r="P8" s="48"/>
      <c r="Q8" s="78"/>
      <c r="R8" s="48"/>
      <c r="S8" s="78"/>
      <c r="T8" s="46">
        <f>G8*16*86.4</f>
        <v>50071.839999999997</v>
      </c>
      <c r="U8" s="78"/>
      <c r="V8" s="48"/>
      <c r="W8" s="78"/>
      <c r="X8" s="46">
        <f>G8*16*86.4</f>
        <v>50071.839999999997</v>
      </c>
      <c r="Y8" s="78"/>
      <c r="Z8" s="48"/>
      <c r="AA8" s="78"/>
      <c r="AB8" s="48"/>
      <c r="AC8" s="49"/>
      <c r="AD8" s="50"/>
      <c r="AE8" s="49"/>
      <c r="AF8" s="50"/>
      <c r="AG8" s="87">
        <f>F8*H8</f>
        <v>76.02</v>
      </c>
      <c r="AH8" s="82">
        <f>I8+J8+K8+L8+M8+N8+O8+P8+Q8+R8+S8+T8+U8+V8+W8+X8+Y8+Z8+AA8+AB8+AC8+AD8+AE8+AF8</f>
        <v>100143.67999999999</v>
      </c>
    </row>
    <row r="9" spans="1:34" ht="33" customHeight="1" x14ac:dyDescent="0.3">
      <c r="A9" s="40">
        <f>A8+1</f>
        <v>2</v>
      </c>
      <c r="B9" s="38" t="s">
        <v>17</v>
      </c>
      <c r="C9" s="31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24.24</v>
      </c>
      <c r="G9" s="29">
        <f t="shared" ref="G9:G17" si="3">E9*F9</f>
        <v>23.099074074074071</v>
      </c>
      <c r="H9" s="31">
        <v>2</v>
      </c>
      <c r="I9" s="27"/>
      <c r="J9" s="5"/>
      <c r="K9" s="4"/>
      <c r="L9" s="2"/>
      <c r="M9" s="11"/>
      <c r="N9" s="12"/>
      <c r="O9" s="11"/>
      <c r="P9" s="12"/>
      <c r="Q9" s="11"/>
      <c r="R9" s="12"/>
      <c r="S9" s="11"/>
      <c r="T9" s="9">
        <f>G9*16*86.4</f>
        <v>31932.16</v>
      </c>
      <c r="U9" s="11"/>
      <c r="V9" s="9">
        <f>G9*16*86.4</f>
        <v>31932.16</v>
      </c>
      <c r="W9" s="11"/>
      <c r="X9" s="12"/>
      <c r="Y9" s="11"/>
      <c r="Z9" s="12"/>
      <c r="AA9" s="11"/>
      <c r="AB9" s="12"/>
      <c r="AC9" s="4"/>
      <c r="AD9" s="5"/>
      <c r="AE9" s="4"/>
      <c r="AF9" s="5"/>
      <c r="AG9" s="26">
        <f>F9*H9</f>
        <v>48.48</v>
      </c>
      <c r="AH9" s="83">
        <f>I9+J9+K9+L9+M9+N9+O9+P9+Q9+R9+S9+T9+U9+V9+W9+X9+Y9+Z9+AA9+AB9+AC9+AD9+AE9+AF9</f>
        <v>63864.32</v>
      </c>
    </row>
    <row r="10" spans="1:34" ht="33" customHeight="1" x14ac:dyDescent="0.3">
      <c r="A10" s="40">
        <f t="shared" ref="A10:A25" si="4">A9+1</f>
        <v>3</v>
      </c>
      <c r="B10" s="38" t="s">
        <v>18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27"/>
      <c r="J10" s="5"/>
      <c r="K10" s="4"/>
      <c r="L10" s="2"/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4"/>
      <c r="AD10" s="5"/>
      <c r="AE10" s="4"/>
      <c r="AF10" s="5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3" customHeight="1" x14ac:dyDescent="0.3">
      <c r="A11" s="40">
        <f t="shared" si="4"/>
        <v>4</v>
      </c>
      <c r="B11" s="38" t="s">
        <v>19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31">
        <v>1</v>
      </c>
      <c r="I11" s="27"/>
      <c r="J11" s="5"/>
      <c r="K11" s="4"/>
      <c r="L11" s="2"/>
      <c r="M11" s="11"/>
      <c r="N11" s="12"/>
      <c r="O11" s="11"/>
      <c r="P11" s="12"/>
      <c r="Q11" s="11"/>
      <c r="R11" s="9">
        <f>G11*16*86.4</f>
        <v>0</v>
      </c>
      <c r="S11" s="11"/>
      <c r="T11" s="12"/>
      <c r="U11" s="11"/>
      <c r="V11" s="12"/>
      <c r="W11" s="11"/>
      <c r="X11" s="12"/>
      <c r="Y11" s="11"/>
      <c r="Z11" s="12"/>
      <c r="AA11" s="11"/>
      <c r="AB11" s="12"/>
      <c r="AC11" s="4"/>
      <c r="AD11" s="5"/>
      <c r="AE11" s="4"/>
      <c r="AF11" s="5"/>
      <c r="AG11" s="26">
        <f t="shared" si="5"/>
        <v>0</v>
      </c>
      <c r="AH11" s="83">
        <f t="shared" si="6"/>
        <v>0</v>
      </c>
    </row>
    <row r="12" spans="1:34" ht="33" customHeight="1" x14ac:dyDescent="0.3">
      <c r="A12" s="40">
        <f t="shared" si="4"/>
        <v>5</v>
      </c>
      <c r="B12" s="38" t="s">
        <v>20</v>
      </c>
      <c r="C12" s="31">
        <v>1411</v>
      </c>
      <c r="D12" s="29">
        <f t="shared" si="1"/>
        <v>16.331018518518519</v>
      </c>
      <c r="E12" s="29">
        <f t="shared" si="2"/>
        <v>1.0887345679012346</v>
      </c>
      <c r="F12" s="29">
        <v>24.31</v>
      </c>
      <c r="G12" s="29">
        <f t="shared" si="3"/>
        <v>26.46713734567901</v>
      </c>
      <c r="H12" s="31">
        <v>3</v>
      </c>
      <c r="I12" s="27"/>
      <c r="J12" s="5"/>
      <c r="K12" s="4"/>
      <c r="L12" s="2"/>
      <c r="M12" s="11"/>
      <c r="N12" s="12"/>
      <c r="O12" s="11"/>
      <c r="P12" s="12"/>
      <c r="Q12" s="11"/>
      <c r="R12" s="12"/>
      <c r="S12" s="11"/>
      <c r="T12" s="9">
        <f>G12*16*86.4</f>
        <v>36588.170666666665</v>
      </c>
      <c r="U12" s="8">
        <f>G12*15*86.4</f>
        <v>34301.409999999996</v>
      </c>
      <c r="V12" s="12"/>
      <c r="W12" s="8">
        <f>G12*15*86.4</f>
        <v>34301.409999999996</v>
      </c>
      <c r="X12" s="12"/>
      <c r="Y12" s="11"/>
      <c r="Z12" s="12"/>
      <c r="AA12" s="11"/>
      <c r="AB12" s="12"/>
      <c r="AC12" s="4"/>
      <c r="AD12" s="5"/>
      <c r="AE12" s="4"/>
      <c r="AF12" s="5"/>
      <c r="AG12" s="26">
        <f t="shared" si="5"/>
        <v>72.929999999999993</v>
      </c>
      <c r="AH12" s="83">
        <f t="shared" si="6"/>
        <v>105190.99066666665</v>
      </c>
    </row>
    <row r="13" spans="1:34" ht="33" customHeight="1" x14ac:dyDescent="0.3">
      <c r="A13" s="40">
        <f t="shared" si="4"/>
        <v>6</v>
      </c>
      <c r="B13" s="38" t="s">
        <v>21</v>
      </c>
      <c r="C13" s="31">
        <v>1235</v>
      </c>
      <c r="D13" s="29">
        <f t="shared" si="1"/>
        <v>14.293981481481481</v>
      </c>
      <c r="E13" s="29">
        <f t="shared" si="2"/>
        <v>0.95293209876543206</v>
      </c>
      <c r="F13" s="29">
        <v>5.85</v>
      </c>
      <c r="G13" s="29">
        <f t="shared" si="3"/>
        <v>5.5746527777777768</v>
      </c>
      <c r="H13" s="31">
        <v>3</v>
      </c>
      <c r="I13" s="27"/>
      <c r="J13" s="5"/>
      <c r="K13" s="4"/>
      <c r="L13" s="2"/>
      <c r="M13" s="11"/>
      <c r="N13" s="12"/>
      <c r="O13" s="11"/>
      <c r="P13" s="12"/>
      <c r="Q13" s="11"/>
      <c r="R13" s="9">
        <f>G13*16*86.4</f>
        <v>7706.3999999999987</v>
      </c>
      <c r="S13" s="11"/>
      <c r="T13" s="12"/>
      <c r="U13" s="11"/>
      <c r="V13" s="9">
        <f>G13*16*86.4</f>
        <v>7706.3999999999987</v>
      </c>
      <c r="W13" s="11"/>
      <c r="X13" s="9">
        <f>G13*16*86.4</f>
        <v>7706.3999999999987</v>
      </c>
      <c r="Y13" s="11"/>
      <c r="Z13" s="12"/>
      <c r="AA13" s="11"/>
      <c r="AB13" s="12"/>
      <c r="AC13" s="4"/>
      <c r="AD13" s="5"/>
      <c r="AE13" s="4"/>
      <c r="AF13" s="5"/>
      <c r="AG13" s="26">
        <f t="shared" si="5"/>
        <v>17.549999999999997</v>
      </c>
      <c r="AH13" s="83">
        <f t="shared" si="6"/>
        <v>23119.199999999997</v>
      </c>
    </row>
    <row r="14" spans="1:34" ht="33" customHeight="1" x14ac:dyDescent="0.3">
      <c r="A14" s="40">
        <f t="shared" si="4"/>
        <v>7</v>
      </c>
      <c r="B14" s="38" t="s">
        <v>22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27"/>
      <c r="J14" s="5"/>
      <c r="K14" s="4"/>
      <c r="L14" s="2"/>
      <c r="M14" s="11"/>
      <c r="N14" s="12"/>
      <c r="O14" s="11"/>
      <c r="P14" s="12"/>
      <c r="Q14" s="11"/>
      <c r="R14" s="12"/>
      <c r="S14" s="11"/>
      <c r="T14" s="9">
        <f>G14*16*86.4</f>
        <v>0</v>
      </c>
      <c r="U14" s="8">
        <f>G14*15*86.4</f>
        <v>0</v>
      </c>
      <c r="V14" s="12"/>
      <c r="W14" s="8">
        <f>G14*15*86.4</f>
        <v>0</v>
      </c>
      <c r="X14" s="12"/>
      <c r="Y14" s="8">
        <f>G14*15*86.4</f>
        <v>0</v>
      </c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" customHeight="1" x14ac:dyDescent="0.3">
      <c r="A15" s="40">
        <f t="shared" si="4"/>
        <v>8</v>
      </c>
      <c r="B15" s="38" t="s">
        <v>23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2</v>
      </c>
      <c r="I15" s="27"/>
      <c r="J15" s="5"/>
      <c r="K15" s="4"/>
      <c r="L15" s="2"/>
      <c r="M15" s="11"/>
      <c r="N15" s="12"/>
      <c r="O15" s="11"/>
      <c r="P15" s="12"/>
      <c r="Q15" s="11"/>
      <c r="R15" s="12"/>
      <c r="S15" s="8">
        <f>G15*15*86.4</f>
        <v>0</v>
      </c>
      <c r="T15" s="12"/>
      <c r="U15" s="11"/>
      <c r="V15" s="9">
        <f>G15*16*86.4</f>
        <v>0</v>
      </c>
      <c r="W15" s="11"/>
      <c r="X15" s="12"/>
      <c r="Y15" s="11"/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33" customHeight="1" x14ac:dyDescent="0.3">
      <c r="A16" s="40">
        <f t="shared" si="4"/>
        <v>9</v>
      </c>
      <c r="B16" s="38" t="s">
        <v>24</v>
      </c>
      <c r="C16" s="31">
        <v>1411</v>
      </c>
      <c r="D16" s="29">
        <f t="shared" si="1"/>
        <v>16.331018518518519</v>
      </c>
      <c r="E16" s="29">
        <f t="shared" si="2"/>
        <v>1.0887345679012346</v>
      </c>
      <c r="F16" s="29">
        <v>9.2799999999999994</v>
      </c>
      <c r="G16" s="29">
        <f t="shared" si="3"/>
        <v>10.103456790123456</v>
      </c>
      <c r="H16" s="31">
        <v>4</v>
      </c>
      <c r="I16" s="27"/>
      <c r="J16" s="5"/>
      <c r="K16" s="4"/>
      <c r="L16" s="2"/>
      <c r="M16" s="11"/>
      <c r="N16" s="12"/>
      <c r="O16" s="11"/>
      <c r="P16" s="12"/>
      <c r="Q16" s="11"/>
      <c r="R16" s="9">
        <f>G16*16*86.4</f>
        <v>13967.018666666667</v>
      </c>
      <c r="S16" s="11"/>
      <c r="T16" s="9">
        <f>G16*16*86.4</f>
        <v>13967.018666666667</v>
      </c>
      <c r="U16" s="11"/>
      <c r="V16" s="9">
        <f>G16*16*86.4</f>
        <v>13967.018666666667</v>
      </c>
      <c r="W16" s="11"/>
      <c r="X16" s="9">
        <f>G16*16*86.4</f>
        <v>13967.018666666667</v>
      </c>
      <c r="Y16" s="11"/>
      <c r="Z16" s="12"/>
      <c r="AA16" s="11"/>
      <c r="AB16" s="12"/>
      <c r="AC16" s="4"/>
      <c r="AD16" s="5"/>
      <c r="AE16" s="4"/>
      <c r="AF16" s="5"/>
      <c r="AG16" s="26">
        <f t="shared" si="5"/>
        <v>37.119999999999997</v>
      </c>
      <c r="AH16" s="83">
        <f t="shared" si="6"/>
        <v>55868.074666666667</v>
      </c>
    </row>
    <row r="17" spans="1:34" ht="33" customHeight="1" thickBot="1" x14ac:dyDescent="0.35">
      <c r="A17" s="40">
        <f t="shared" si="4"/>
        <v>10</v>
      </c>
      <c r="B17" s="39" t="s">
        <v>25</v>
      </c>
      <c r="C17" s="32">
        <v>1411</v>
      </c>
      <c r="D17" s="63">
        <f t="shared" si="1"/>
        <v>16.331018518518519</v>
      </c>
      <c r="E17" s="63">
        <f t="shared" si="2"/>
        <v>1.0887345679012346</v>
      </c>
      <c r="F17" s="63">
        <v>8.74</v>
      </c>
      <c r="G17" s="63">
        <f t="shared" si="3"/>
        <v>9.5155401234567911</v>
      </c>
      <c r="H17" s="32">
        <v>3</v>
      </c>
      <c r="I17" s="72"/>
      <c r="J17" s="65"/>
      <c r="K17" s="64"/>
      <c r="L17" s="70"/>
      <c r="M17" s="24"/>
      <c r="N17" s="25"/>
      <c r="O17" s="24"/>
      <c r="P17" s="25"/>
      <c r="Q17" s="24"/>
      <c r="R17" s="25"/>
      <c r="S17" s="68">
        <f>G17*15*86.4</f>
        <v>12332.140000000003</v>
      </c>
      <c r="T17" s="25"/>
      <c r="U17" s="68">
        <f>G17*15*86.4</f>
        <v>12332.140000000003</v>
      </c>
      <c r="V17" s="25"/>
      <c r="W17" s="68">
        <f>G17*15*86.4</f>
        <v>12332.140000000003</v>
      </c>
      <c r="X17" s="25"/>
      <c r="Y17" s="24"/>
      <c r="Z17" s="25"/>
      <c r="AA17" s="24"/>
      <c r="AB17" s="25"/>
      <c r="AC17" s="64"/>
      <c r="AD17" s="65"/>
      <c r="AE17" s="64"/>
      <c r="AF17" s="65"/>
      <c r="AG17" s="88">
        <f>F17*H17</f>
        <v>26.22</v>
      </c>
      <c r="AH17" s="84">
        <f t="shared" si="6"/>
        <v>36996.420000000013</v>
      </c>
    </row>
    <row r="18" spans="1:34" ht="33" customHeight="1" x14ac:dyDescent="0.3">
      <c r="A18" s="40">
        <f t="shared" si="4"/>
        <v>11</v>
      </c>
      <c r="B18" s="93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0</v>
      </c>
      <c r="P18" s="85">
        <f t="shared" si="7"/>
        <v>0</v>
      </c>
      <c r="Q18" s="86">
        <f t="shared" si="7"/>
        <v>0</v>
      </c>
      <c r="R18" s="85">
        <f t="shared" si="7"/>
        <v>21673.418666666665</v>
      </c>
      <c r="S18" s="86">
        <f t="shared" si="7"/>
        <v>12332.140000000003</v>
      </c>
      <c r="T18" s="85">
        <f t="shared" si="7"/>
        <v>132559.18933333334</v>
      </c>
      <c r="U18" s="86">
        <f t="shared" si="7"/>
        <v>46633.55</v>
      </c>
      <c r="V18" s="85">
        <f t="shared" si="7"/>
        <v>53605.578666666668</v>
      </c>
      <c r="W18" s="86">
        <f t="shared" si="7"/>
        <v>46633.55</v>
      </c>
      <c r="X18" s="85">
        <f t="shared" si="7"/>
        <v>71745.258666666661</v>
      </c>
      <c r="Y18" s="86">
        <f t="shared" si="7"/>
        <v>0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278.32000000000005</v>
      </c>
      <c r="AH18" s="85">
        <f>I18+J18+K18+L18+M18+N18+O18+P18+Q18+R18+S18+T18+U18+V18+W18+X18+Y18+Z18+AA18+AB18+AC18+AD18+AE18+AF18</f>
        <v>385182.68533333333</v>
      </c>
    </row>
    <row r="19" spans="1:34" ht="33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3">
      <c r="A20" s="40">
        <f t="shared" si="4"/>
        <v>13</v>
      </c>
      <c r="B20" s="38" t="s">
        <v>33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3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37926.728555470974</v>
      </c>
      <c r="S24" s="6">
        <f t="shared" si="20"/>
        <v>21580.246913580253</v>
      </c>
      <c r="T24" s="7">
        <f t="shared" si="20"/>
        <v>231967.85282014046</v>
      </c>
      <c r="U24" s="6">
        <f t="shared" si="20"/>
        <v>81604.938271604959</v>
      </c>
      <c r="V24" s="7">
        <f t="shared" si="20"/>
        <v>93805.424165799006</v>
      </c>
      <c r="W24" s="6">
        <f t="shared" si="20"/>
        <v>81604.938271604959</v>
      </c>
      <c r="X24" s="7">
        <f t="shared" si="20"/>
        <v>125548.39605334921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674038.52505154989</v>
      </c>
    </row>
    <row r="25" spans="1:34" ht="33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</v>
      </c>
      <c r="P25" s="59">
        <f t="shared" si="21"/>
        <v>0</v>
      </c>
      <c r="Q25" s="91">
        <f t="shared" si="21"/>
        <v>0</v>
      </c>
      <c r="R25" s="59">
        <f t="shared" si="21"/>
        <v>2.9264451045888096E-2</v>
      </c>
      <c r="S25" s="91">
        <f t="shared" si="21"/>
        <v>1.6651425087639084E-2</v>
      </c>
      <c r="T25" s="59">
        <f t="shared" si="21"/>
        <v>0.1789875407562812</v>
      </c>
      <c r="U25" s="91">
        <f t="shared" si="21"/>
        <v>6.2966773357719871E-2</v>
      </c>
      <c r="V25" s="59">
        <f t="shared" si="21"/>
        <v>7.2380728522993057E-2</v>
      </c>
      <c r="W25" s="91">
        <f t="shared" si="21"/>
        <v>6.2966773357719871E-2</v>
      </c>
      <c r="X25" s="59">
        <f t="shared" si="21"/>
        <v>9.6873762386843518E-2</v>
      </c>
      <c r="Y25" s="91">
        <f t="shared" si="21"/>
        <v>0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</sheetData>
  <mergeCells count="25">
    <mergeCell ref="A1:Q1"/>
    <mergeCell ref="A2:AH2"/>
    <mergeCell ref="A3:AH3"/>
    <mergeCell ref="A4:AH4"/>
    <mergeCell ref="A5:A6"/>
    <mergeCell ref="I5:J5"/>
    <mergeCell ref="K5:L5"/>
    <mergeCell ref="B5:B6"/>
    <mergeCell ref="C5:C6"/>
    <mergeCell ref="H5:H6"/>
    <mergeCell ref="O5:P5"/>
    <mergeCell ref="Q5:R5"/>
    <mergeCell ref="D5:D6"/>
    <mergeCell ref="AC5:AD5"/>
    <mergeCell ref="AE5:AF5"/>
    <mergeCell ref="W5:X5"/>
    <mergeCell ref="Y5:Z5"/>
    <mergeCell ref="AA5:AB5"/>
    <mergeCell ref="M5:N5"/>
    <mergeCell ref="AG5:AH5"/>
    <mergeCell ref="E5:E6"/>
    <mergeCell ref="F5:F6"/>
    <mergeCell ref="G5:G6"/>
    <mergeCell ref="S5:T5"/>
    <mergeCell ref="U5:V5"/>
  </mergeCells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1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7" width="12.33203125" style="1" customWidth="1"/>
    <col min="8" max="8" width="12.88671875" style="1" customWidth="1"/>
    <col min="9" max="12" width="7.109375" style="3" customWidth="1"/>
    <col min="13" max="16" width="7.109375" style="1" customWidth="1"/>
    <col min="17" max="25" width="12" style="1" customWidth="1"/>
    <col min="26" max="32" width="7.109375" style="1" customWidth="1"/>
    <col min="33" max="33" width="11.33203125" style="3" customWidth="1"/>
    <col min="34" max="34" width="16.109375" style="3" customWidth="1"/>
    <col min="35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3.25" customHeight="1" x14ac:dyDescent="0.4">
      <c r="A2" s="113" t="s">
        <v>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25.5" customHeight="1" x14ac:dyDescent="0.3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8"/>
    </row>
    <row r="4" spans="1:34" ht="23.25" customHeight="1" thickBot="1" x14ac:dyDescent="0.35">
      <c r="A4" s="119" t="s">
        <v>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44.25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0"/>
      <c r="M5" s="109" t="s">
        <v>4</v>
      </c>
      <c r="N5" s="110"/>
      <c r="O5" s="109" t="s">
        <v>5</v>
      </c>
      <c r="P5" s="110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40</v>
      </c>
      <c r="AD5" s="97"/>
      <c r="AE5" s="96" t="s">
        <v>12</v>
      </c>
      <c r="AF5" s="97"/>
      <c r="AG5" s="101" t="s">
        <v>44</v>
      </c>
      <c r="AH5" s="102"/>
    </row>
    <row r="6" spans="1:34" ht="33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6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35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.75" customHeight="1" x14ac:dyDescent="0.3">
      <c r="A8" s="62">
        <v>1</v>
      </c>
      <c r="B8" s="42" t="s">
        <v>16</v>
      </c>
      <c r="C8" s="60">
        <v>1235</v>
      </c>
      <c r="D8" s="43">
        <f>C8/86.4</f>
        <v>14.293981481481481</v>
      </c>
      <c r="E8" s="43">
        <f>D8/15</f>
        <v>0.95293209876543206</v>
      </c>
      <c r="F8" s="43">
        <v>44.87</v>
      </c>
      <c r="G8" s="43">
        <f>E8*F8</f>
        <v>42.758063271604932</v>
      </c>
      <c r="H8" s="60">
        <v>2</v>
      </c>
      <c r="I8" s="49"/>
      <c r="J8" s="50"/>
      <c r="K8" s="49"/>
      <c r="L8" s="69"/>
      <c r="M8" s="44"/>
      <c r="N8" s="45"/>
      <c r="O8" s="44"/>
      <c r="P8" s="45"/>
      <c r="Q8" s="44"/>
      <c r="R8" s="45"/>
      <c r="S8" s="44"/>
      <c r="T8" s="45"/>
      <c r="U8" s="47">
        <f>G8*15*86.4</f>
        <v>55414.45</v>
      </c>
      <c r="V8" s="45"/>
      <c r="W8" s="47">
        <f>G8*15*86.4</f>
        <v>55414.45</v>
      </c>
      <c r="X8" s="45"/>
      <c r="Y8" s="44"/>
      <c r="Z8" s="48"/>
      <c r="AA8" s="78"/>
      <c r="AB8" s="48"/>
      <c r="AC8" s="49"/>
      <c r="AD8" s="50"/>
      <c r="AE8" s="49"/>
      <c r="AF8" s="50"/>
      <c r="AG8" s="87">
        <f>F8*H8</f>
        <v>89.74</v>
      </c>
      <c r="AH8" s="82">
        <f>I8+J8+K8+L8+M8+N8+O8+P8+Q8+R8+S8+T8+U8+V8+W8+X8+Y8+Z8+AA8+AB8+AC8+AD8+AE8+AF8</f>
        <v>110828.9</v>
      </c>
    </row>
    <row r="9" spans="1:34" ht="33.75" customHeight="1" x14ac:dyDescent="0.3">
      <c r="A9" s="40">
        <f>A8+1</f>
        <v>2</v>
      </c>
      <c r="B9" s="38" t="s">
        <v>17</v>
      </c>
      <c r="C9" s="31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8.43</v>
      </c>
      <c r="G9" s="29">
        <f t="shared" ref="G9:G17" si="3">E9*F9</f>
        <v>8.0332175925925924</v>
      </c>
      <c r="H9" s="31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10411.050000000001</v>
      </c>
      <c r="R9" s="10"/>
      <c r="S9" s="8">
        <f>G9*15*86.4</f>
        <v>10411.050000000001</v>
      </c>
      <c r="T9" s="10"/>
      <c r="U9" s="8">
        <f>G9*15*86.4</f>
        <v>10411.050000000001</v>
      </c>
      <c r="V9" s="10"/>
      <c r="W9" s="8">
        <f>G9*15*86.4</f>
        <v>10411.050000000001</v>
      </c>
      <c r="X9" s="10"/>
      <c r="Y9" s="16"/>
      <c r="Z9" s="12"/>
      <c r="AA9" s="11"/>
      <c r="AB9" s="12"/>
      <c r="AC9" s="4"/>
      <c r="AD9" s="5"/>
      <c r="AE9" s="4"/>
      <c r="AF9" s="5"/>
      <c r="AG9" s="26">
        <f>F9*H9</f>
        <v>33.72</v>
      </c>
      <c r="AH9" s="83">
        <f>I9+J9+K9+L9+M9+N9+O9+P9+Q9+R9+S9+T9+U9+V9+W9+X9+Y9+Z9+AA9+AB9+AC9+AD9+AE9+AF9</f>
        <v>41644.200000000004</v>
      </c>
    </row>
    <row r="10" spans="1:34" ht="33.75" customHeight="1" x14ac:dyDescent="0.3">
      <c r="A10" s="40">
        <f t="shared" ref="A10:A25" si="4">A9+1</f>
        <v>3</v>
      </c>
      <c r="B10" s="38" t="s">
        <v>18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40">
        <f t="shared" si="4"/>
        <v>4</v>
      </c>
      <c r="B11" s="38" t="s">
        <v>19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31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0</v>
      </c>
      <c r="AH11" s="83">
        <f t="shared" si="6"/>
        <v>0</v>
      </c>
    </row>
    <row r="12" spans="1:34" ht="33.75" customHeight="1" x14ac:dyDescent="0.3">
      <c r="A12" s="40">
        <f t="shared" si="4"/>
        <v>5</v>
      </c>
      <c r="B12" s="38" t="s">
        <v>20</v>
      </c>
      <c r="C12" s="31">
        <v>1411</v>
      </c>
      <c r="D12" s="29">
        <f t="shared" si="1"/>
        <v>16.331018518518519</v>
      </c>
      <c r="E12" s="29">
        <f t="shared" si="2"/>
        <v>1.0887345679012346</v>
      </c>
      <c r="F12" s="29">
        <v>12.59</v>
      </c>
      <c r="G12" s="29">
        <f t="shared" si="3"/>
        <v>13.707168209876544</v>
      </c>
      <c r="H12" s="31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18948.789333333334</v>
      </c>
      <c r="U12" s="8">
        <f>G12*15*86.4</f>
        <v>17764.490000000002</v>
      </c>
      <c r="V12" s="10"/>
      <c r="W12" s="8">
        <f>G12*15*86.4</f>
        <v>17764.490000000002</v>
      </c>
      <c r="X12" s="10"/>
      <c r="Y12" s="16"/>
      <c r="Z12" s="12"/>
      <c r="AA12" s="11"/>
      <c r="AB12" s="12"/>
      <c r="AC12" s="4"/>
      <c r="AD12" s="5"/>
      <c r="AE12" s="4"/>
      <c r="AF12" s="5"/>
      <c r="AG12" s="26">
        <f t="shared" si="5"/>
        <v>37.769999999999996</v>
      </c>
      <c r="AH12" s="83">
        <f t="shared" si="6"/>
        <v>54477.769333333345</v>
      </c>
    </row>
    <row r="13" spans="1:34" ht="33.75" customHeight="1" x14ac:dyDescent="0.3">
      <c r="A13" s="40">
        <f t="shared" si="4"/>
        <v>6</v>
      </c>
      <c r="B13" s="38" t="s">
        <v>21</v>
      </c>
      <c r="C13" s="31">
        <v>1235</v>
      </c>
      <c r="D13" s="29">
        <f t="shared" si="1"/>
        <v>14.293981481481481</v>
      </c>
      <c r="E13" s="29">
        <f t="shared" si="2"/>
        <v>0.95293209876543206</v>
      </c>
      <c r="F13" s="29">
        <v>6.38</v>
      </c>
      <c r="G13" s="29">
        <f t="shared" si="3"/>
        <v>6.0797067901234563</v>
      </c>
      <c r="H13" s="31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7879.3</v>
      </c>
      <c r="R13" s="10"/>
      <c r="S13" s="8">
        <f>G13*15*86.4</f>
        <v>7879.3</v>
      </c>
      <c r="T13" s="10"/>
      <c r="U13" s="8">
        <f>G13*15*86.4</f>
        <v>7879.3</v>
      </c>
      <c r="V13" s="10"/>
      <c r="W13" s="8">
        <f>G13*15*86.4</f>
        <v>7879.3</v>
      </c>
      <c r="X13" s="10"/>
      <c r="Y13" s="8">
        <f>G13*15*86.4</f>
        <v>7879.3</v>
      </c>
      <c r="Z13" s="12"/>
      <c r="AA13" s="11"/>
      <c r="AB13" s="12"/>
      <c r="AC13" s="4"/>
      <c r="AD13" s="5"/>
      <c r="AE13" s="4"/>
      <c r="AF13" s="5"/>
      <c r="AG13" s="26">
        <f t="shared" si="5"/>
        <v>31.9</v>
      </c>
      <c r="AH13" s="83">
        <f t="shared" si="6"/>
        <v>39396.5</v>
      </c>
    </row>
    <row r="14" spans="1:34" ht="33.75" customHeight="1" x14ac:dyDescent="0.3">
      <c r="A14" s="40">
        <f t="shared" si="4"/>
        <v>7</v>
      </c>
      <c r="B14" s="38" t="s">
        <v>22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.75" customHeight="1" x14ac:dyDescent="0.3">
      <c r="A15" s="40">
        <f t="shared" si="4"/>
        <v>8</v>
      </c>
      <c r="B15" s="38" t="s">
        <v>23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33.75" customHeight="1" x14ac:dyDescent="0.3">
      <c r="A16" s="40">
        <f t="shared" si="4"/>
        <v>9</v>
      </c>
      <c r="B16" s="38" t="s">
        <v>24</v>
      </c>
      <c r="C16" s="31">
        <v>1411</v>
      </c>
      <c r="D16" s="29">
        <f t="shared" si="1"/>
        <v>16.331018518518519</v>
      </c>
      <c r="E16" s="29">
        <f t="shared" si="2"/>
        <v>1.0887345679012346</v>
      </c>
      <c r="F16" s="29">
        <v>0.47</v>
      </c>
      <c r="G16" s="29">
        <f t="shared" si="3"/>
        <v>0.51170524691358021</v>
      </c>
      <c r="H16" s="31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663.17</v>
      </c>
      <c r="R16" s="10"/>
      <c r="S16" s="8">
        <f>G16*15*86.4</f>
        <v>663.17</v>
      </c>
      <c r="T16" s="10"/>
      <c r="U16" s="8">
        <f>G16*15*86.4</f>
        <v>663.17</v>
      </c>
      <c r="V16" s="10"/>
      <c r="W16" s="8">
        <f>G16*15*86.4</f>
        <v>663.17</v>
      </c>
      <c r="X16" s="10"/>
      <c r="Y16" s="8">
        <f>G16*15*86.4</f>
        <v>663.17</v>
      </c>
      <c r="Z16" s="12"/>
      <c r="AA16" s="11"/>
      <c r="AB16" s="12"/>
      <c r="AC16" s="4"/>
      <c r="AD16" s="5"/>
      <c r="AE16" s="4"/>
      <c r="AF16" s="5"/>
      <c r="AG16" s="26">
        <f t="shared" si="5"/>
        <v>2.3499999999999996</v>
      </c>
      <c r="AH16" s="83">
        <f t="shared" si="6"/>
        <v>3315.85</v>
      </c>
    </row>
    <row r="17" spans="1:34" ht="33.75" customHeight="1" thickBot="1" x14ac:dyDescent="0.35">
      <c r="A17" s="40">
        <f t="shared" si="4"/>
        <v>10</v>
      </c>
      <c r="B17" s="39" t="s">
        <v>25</v>
      </c>
      <c r="C17" s="32">
        <v>1411</v>
      </c>
      <c r="D17" s="63">
        <f t="shared" si="1"/>
        <v>16.331018518518519</v>
      </c>
      <c r="E17" s="63">
        <f t="shared" si="2"/>
        <v>1.0887345679012346</v>
      </c>
      <c r="F17" s="63">
        <v>0.77</v>
      </c>
      <c r="G17" s="63">
        <f t="shared" si="3"/>
        <v>0.83832561728395061</v>
      </c>
      <c r="H17" s="32">
        <v>2</v>
      </c>
      <c r="I17" s="64"/>
      <c r="J17" s="65"/>
      <c r="K17" s="64"/>
      <c r="L17" s="70"/>
      <c r="M17" s="67"/>
      <c r="N17" s="66"/>
      <c r="O17" s="67"/>
      <c r="P17" s="66"/>
      <c r="Q17" s="67"/>
      <c r="R17" s="66"/>
      <c r="S17" s="67"/>
      <c r="T17" s="66"/>
      <c r="U17" s="68">
        <f>G17*15*86.4</f>
        <v>1086.47</v>
      </c>
      <c r="V17" s="66"/>
      <c r="W17" s="68">
        <f>G17*15*86.4</f>
        <v>1086.47</v>
      </c>
      <c r="X17" s="66"/>
      <c r="Y17" s="67"/>
      <c r="Z17" s="25"/>
      <c r="AA17" s="24"/>
      <c r="AB17" s="25"/>
      <c r="AC17" s="64"/>
      <c r="AD17" s="65"/>
      <c r="AE17" s="64"/>
      <c r="AF17" s="65"/>
      <c r="AG17" s="88">
        <f>F17*H17</f>
        <v>1.54</v>
      </c>
      <c r="AH17" s="84">
        <f t="shared" si="6"/>
        <v>2172.94</v>
      </c>
    </row>
    <row r="18" spans="1:34" ht="33.75" customHeight="1" x14ac:dyDescent="0.3">
      <c r="A18" s="40">
        <f t="shared" si="4"/>
        <v>11</v>
      </c>
      <c r="B18" s="93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0</v>
      </c>
      <c r="P18" s="85">
        <f t="shared" si="7"/>
        <v>0</v>
      </c>
      <c r="Q18" s="86">
        <f t="shared" si="7"/>
        <v>18953.52</v>
      </c>
      <c r="R18" s="85">
        <f t="shared" si="7"/>
        <v>0</v>
      </c>
      <c r="S18" s="86">
        <f t="shared" si="7"/>
        <v>18953.52</v>
      </c>
      <c r="T18" s="85">
        <f t="shared" si="7"/>
        <v>18948.789333333334</v>
      </c>
      <c r="U18" s="86">
        <f t="shared" si="7"/>
        <v>93218.930000000008</v>
      </c>
      <c r="V18" s="85">
        <f t="shared" si="7"/>
        <v>0</v>
      </c>
      <c r="W18" s="86">
        <f t="shared" si="7"/>
        <v>93218.930000000008</v>
      </c>
      <c r="X18" s="85">
        <f t="shared" si="7"/>
        <v>0</v>
      </c>
      <c r="Y18" s="86">
        <f t="shared" si="7"/>
        <v>8542.4699999999993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197.01999999999998</v>
      </c>
      <c r="AH18" s="85">
        <f>I18+J18+K18+L18+M18+N18+O18+P18+Q18+R18+S18+T18+U18+V18+W18+X18+Y18+Z18+AA18+AB18+AC18+AD18+AE18+AF18</f>
        <v>251836.15933333334</v>
      </c>
    </row>
    <row r="19" spans="1:34" ht="33.75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3">
      <c r="A20" s="40">
        <f t="shared" si="4"/>
        <v>13</v>
      </c>
      <c r="B20" s="38" t="s">
        <v>33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3.75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33167.126020421558</v>
      </c>
      <c r="R24" s="7">
        <f t="shared" si="20"/>
        <v>0</v>
      </c>
      <c r="S24" s="6">
        <f t="shared" si="20"/>
        <v>33167.126020421558</v>
      </c>
      <c r="T24" s="7">
        <f t="shared" si="20"/>
        <v>33158.847736625517</v>
      </c>
      <c r="U24" s="6">
        <f t="shared" si="20"/>
        <v>163125.58294178898</v>
      </c>
      <c r="V24" s="7">
        <f t="shared" si="20"/>
        <v>0</v>
      </c>
      <c r="W24" s="6">
        <f t="shared" si="20"/>
        <v>163125.58294178898</v>
      </c>
      <c r="X24" s="7">
        <f t="shared" si="20"/>
        <v>0</v>
      </c>
      <c r="Y24" s="6">
        <f t="shared" si="20"/>
        <v>14948.631125810432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440692.89678685705</v>
      </c>
    </row>
    <row r="25" spans="1:34" ht="33.75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</v>
      </c>
      <c r="P25" s="59">
        <f t="shared" si="21"/>
        <v>0</v>
      </c>
      <c r="Q25" s="91">
        <f t="shared" si="21"/>
        <v>2.5591918225633919E-2</v>
      </c>
      <c r="R25" s="59">
        <f t="shared" si="21"/>
        <v>0</v>
      </c>
      <c r="S25" s="91">
        <f t="shared" si="21"/>
        <v>2.5591918225633919E-2</v>
      </c>
      <c r="T25" s="59">
        <f t="shared" si="21"/>
        <v>2.5585530660976481E-2</v>
      </c>
      <c r="U25" s="91">
        <f t="shared" si="21"/>
        <v>0.12586850535631866</v>
      </c>
      <c r="V25" s="59">
        <f t="shared" si="21"/>
        <v>0</v>
      </c>
      <c r="W25" s="91">
        <f t="shared" si="21"/>
        <v>0.12586850535631866</v>
      </c>
      <c r="X25" s="59">
        <f t="shared" si="21"/>
        <v>0</v>
      </c>
      <c r="Y25" s="91">
        <f t="shared" si="21"/>
        <v>1.1534437597075951E-2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  <row r="30" spans="1:34" ht="15" thickBot="1" x14ac:dyDescent="0.35"/>
    <row r="31" spans="1:34" ht="15" thickBot="1" x14ac:dyDescent="0.35">
      <c r="G31" s="61"/>
    </row>
  </sheetData>
  <mergeCells count="25">
    <mergeCell ref="A1:Q1"/>
    <mergeCell ref="AG5:AH5"/>
    <mergeCell ref="A2:AH2"/>
    <mergeCell ref="A3:AH3"/>
    <mergeCell ref="A4:AH4"/>
    <mergeCell ref="A5:A6"/>
    <mergeCell ref="B5:B6"/>
    <mergeCell ref="C5:C6"/>
    <mergeCell ref="H5:H6"/>
    <mergeCell ref="M5:N5"/>
    <mergeCell ref="D5:D6"/>
    <mergeCell ref="E5:E6"/>
    <mergeCell ref="F5:F6"/>
    <mergeCell ref="G5:G6"/>
    <mergeCell ref="I5:J5"/>
    <mergeCell ref="K5:L5"/>
    <mergeCell ref="O5:P5"/>
    <mergeCell ref="Q5:R5"/>
    <mergeCell ref="AC5:AD5"/>
    <mergeCell ref="AE5:AF5"/>
    <mergeCell ref="S5:T5"/>
    <mergeCell ref="U5:V5"/>
    <mergeCell ref="W5:X5"/>
    <mergeCell ref="Y5:Z5"/>
    <mergeCell ref="AA5:AB5"/>
  </mergeCells>
  <pageMargins left="0.25" right="0.25" top="0.75" bottom="0.75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37B-1A24-4AF8-AAB0-88DE26700628}">
  <dimension ref="A1:AH31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2.88671875" style="1" customWidth="1"/>
    <col min="9" max="12" width="7.109375" style="3" customWidth="1"/>
    <col min="13" max="16" width="7.109375" style="1" customWidth="1"/>
    <col min="17" max="25" width="13.88671875" style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3.25" customHeight="1" x14ac:dyDescent="0.4">
      <c r="A2" s="113" t="s">
        <v>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25.5" customHeight="1" x14ac:dyDescent="0.3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8"/>
    </row>
    <row r="4" spans="1:34" ht="23.25" customHeight="1" thickBot="1" x14ac:dyDescent="0.35">
      <c r="A4" s="119" t="s">
        <v>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44.25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0"/>
      <c r="M5" s="109" t="s">
        <v>4</v>
      </c>
      <c r="N5" s="110"/>
      <c r="O5" s="109" t="s">
        <v>5</v>
      </c>
      <c r="P5" s="110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40</v>
      </c>
      <c r="AD5" s="97"/>
      <c r="AE5" s="96" t="s">
        <v>12</v>
      </c>
      <c r="AF5" s="97"/>
      <c r="AG5" s="101" t="s">
        <v>44</v>
      </c>
      <c r="AH5" s="102"/>
    </row>
    <row r="6" spans="1:34" ht="33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6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35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0" customHeight="1" x14ac:dyDescent="0.3">
      <c r="A8" s="62">
        <v>1</v>
      </c>
      <c r="B8" s="42" t="s">
        <v>16</v>
      </c>
      <c r="C8" s="60">
        <v>1235</v>
      </c>
      <c r="D8" s="43">
        <f>C8/86.4</f>
        <v>14.293981481481481</v>
      </c>
      <c r="E8" s="43">
        <f>D8/15</f>
        <v>0.95293209876543206</v>
      </c>
      <c r="F8" s="43"/>
      <c r="G8" s="43">
        <f>E8*F8</f>
        <v>0</v>
      </c>
      <c r="H8" s="60">
        <v>2</v>
      </c>
      <c r="I8" s="49"/>
      <c r="J8" s="50"/>
      <c r="K8" s="49"/>
      <c r="L8" s="69"/>
      <c r="M8" s="44"/>
      <c r="N8" s="45"/>
      <c r="O8" s="44"/>
      <c r="P8" s="45"/>
      <c r="Q8" s="44"/>
      <c r="R8" s="45"/>
      <c r="S8" s="44"/>
      <c r="T8" s="45"/>
      <c r="U8" s="47">
        <f>G8*15*86.4</f>
        <v>0</v>
      </c>
      <c r="V8" s="45"/>
      <c r="W8" s="47">
        <f>G8*15*86.4</f>
        <v>0</v>
      </c>
      <c r="X8" s="45"/>
      <c r="Y8" s="44"/>
      <c r="Z8" s="48"/>
      <c r="AA8" s="78"/>
      <c r="AB8" s="48"/>
      <c r="AC8" s="49"/>
      <c r="AD8" s="50"/>
      <c r="AE8" s="49"/>
      <c r="AF8" s="50"/>
      <c r="AG8" s="87">
        <f>F8*H8</f>
        <v>0</v>
      </c>
      <c r="AH8" s="82">
        <f>I8+J8+K8+L8+M8+N8+O8+P8+Q8+R8+S8+T8+U8+V8+W8+X8+Y8+Z8+AA8+AB8+AC8+AD8+AE8+AF8</f>
        <v>0</v>
      </c>
    </row>
    <row r="9" spans="1:34" ht="30" customHeight="1" x14ac:dyDescent="0.3">
      <c r="A9" s="40">
        <f>A8+1</f>
        <v>2</v>
      </c>
      <c r="B9" s="38" t="s">
        <v>17</v>
      </c>
      <c r="C9" s="31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55.73</v>
      </c>
      <c r="G9" s="29">
        <f t="shared" ref="G9:G17" si="3">E9*F9</f>
        <v>53.106905864197529</v>
      </c>
      <c r="H9" s="31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68826.55</v>
      </c>
      <c r="R9" s="10"/>
      <c r="S9" s="8">
        <f>G9*15*86.4</f>
        <v>68826.55</v>
      </c>
      <c r="T9" s="10"/>
      <c r="U9" s="8">
        <f>G9*15*86.4</f>
        <v>68826.55</v>
      </c>
      <c r="V9" s="10"/>
      <c r="W9" s="8">
        <f>G9*15*86.4</f>
        <v>68826.55</v>
      </c>
      <c r="X9" s="10"/>
      <c r="Y9" s="16"/>
      <c r="Z9" s="12"/>
      <c r="AA9" s="11"/>
      <c r="AB9" s="12"/>
      <c r="AC9" s="4"/>
      <c r="AD9" s="5"/>
      <c r="AE9" s="4"/>
      <c r="AF9" s="5"/>
      <c r="AG9" s="26">
        <f>F9*H9</f>
        <v>222.92</v>
      </c>
      <c r="AH9" s="83">
        <f>I9+J9+K9+L9+M9+N9+O9+P9+Q9+R9+S9+T9+U9+V9+W9+X9+Y9+Z9+AA9+AB9+AC9+AD9+AE9+AF9</f>
        <v>275306.2</v>
      </c>
    </row>
    <row r="10" spans="1:34" ht="30" customHeight="1" x14ac:dyDescent="0.3">
      <c r="A10" s="40">
        <f t="shared" ref="A10:A25" si="4">A9+1</f>
        <v>3</v>
      </c>
      <c r="B10" s="38" t="s">
        <v>18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0" customHeight="1" x14ac:dyDescent="0.3">
      <c r="A11" s="40">
        <f t="shared" si="4"/>
        <v>4</v>
      </c>
      <c r="B11" s="38" t="s">
        <v>19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31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0</v>
      </c>
      <c r="AH11" s="83">
        <f t="shared" si="6"/>
        <v>0</v>
      </c>
    </row>
    <row r="12" spans="1:34" ht="30" customHeight="1" x14ac:dyDescent="0.3">
      <c r="A12" s="40">
        <f t="shared" si="4"/>
        <v>5</v>
      </c>
      <c r="B12" s="38" t="s">
        <v>20</v>
      </c>
      <c r="C12" s="31">
        <v>1411</v>
      </c>
      <c r="D12" s="29">
        <f t="shared" si="1"/>
        <v>16.331018518518519</v>
      </c>
      <c r="E12" s="29">
        <f t="shared" si="2"/>
        <v>1.0887345679012346</v>
      </c>
      <c r="F12" s="29">
        <v>0.44</v>
      </c>
      <c r="G12" s="29">
        <f t="shared" si="3"/>
        <v>0.4790432098765432</v>
      </c>
      <c r="H12" s="31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662.22933333333333</v>
      </c>
      <c r="U12" s="8">
        <f>G12*15*86.4</f>
        <v>620.84</v>
      </c>
      <c r="V12" s="10"/>
      <c r="W12" s="8">
        <f>G12*15*86.4</f>
        <v>620.84</v>
      </c>
      <c r="X12" s="10"/>
      <c r="Y12" s="16"/>
      <c r="Z12" s="12"/>
      <c r="AA12" s="11"/>
      <c r="AB12" s="12"/>
      <c r="AC12" s="4"/>
      <c r="AD12" s="5"/>
      <c r="AE12" s="4"/>
      <c r="AF12" s="5"/>
      <c r="AG12" s="26">
        <f t="shared" si="5"/>
        <v>1.32</v>
      </c>
      <c r="AH12" s="83">
        <f t="shared" si="6"/>
        <v>1903.9093333333335</v>
      </c>
    </row>
    <row r="13" spans="1:34" ht="30" customHeight="1" x14ac:dyDescent="0.3">
      <c r="A13" s="40">
        <f t="shared" si="4"/>
        <v>6</v>
      </c>
      <c r="B13" s="38" t="s">
        <v>21</v>
      </c>
      <c r="C13" s="31">
        <v>1235</v>
      </c>
      <c r="D13" s="29">
        <f t="shared" si="1"/>
        <v>14.293981481481481</v>
      </c>
      <c r="E13" s="29">
        <f t="shared" si="2"/>
        <v>0.95293209876543206</v>
      </c>
      <c r="F13" s="29">
        <v>0.81</v>
      </c>
      <c r="G13" s="29">
        <f t="shared" si="3"/>
        <v>0.77187499999999998</v>
      </c>
      <c r="H13" s="31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1000.35</v>
      </c>
      <c r="R13" s="10"/>
      <c r="S13" s="8">
        <f>G13*15*86.4</f>
        <v>1000.35</v>
      </c>
      <c r="T13" s="10"/>
      <c r="U13" s="8">
        <f>G13*15*86.4</f>
        <v>1000.35</v>
      </c>
      <c r="V13" s="10"/>
      <c r="W13" s="8">
        <f>G13*15*86.4</f>
        <v>1000.35</v>
      </c>
      <c r="X13" s="10"/>
      <c r="Y13" s="8">
        <f>G13*15*86.4</f>
        <v>1000.35</v>
      </c>
      <c r="Z13" s="12"/>
      <c r="AA13" s="11"/>
      <c r="AB13" s="12"/>
      <c r="AC13" s="4"/>
      <c r="AD13" s="5"/>
      <c r="AE13" s="4"/>
      <c r="AF13" s="5"/>
      <c r="AG13" s="26">
        <f t="shared" si="5"/>
        <v>4.0500000000000007</v>
      </c>
      <c r="AH13" s="83">
        <f t="shared" si="6"/>
        <v>5001.75</v>
      </c>
    </row>
    <row r="14" spans="1:34" ht="30" customHeight="1" x14ac:dyDescent="0.3">
      <c r="A14" s="40">
        <f t="shared" si="4"/>
        <v>7</v>
      </c>
      <c r="B14" s="38" t="s">
        <v>22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>
        <v>0.25</v>
      </c>
      <c r="G14" s="29">
        <f t="shared" si="3"/>
        <v>0.27218364197530864</v>
      </c>
      <c r="H14" s="31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0" customHeight="1" x14ac:dyDescent="0.3">
      <c r="A15" s="40">
        <f t="shared" si="4"/>
        <v>8</v>
      </c>
      <c r="B15" s="38" t="s">
        <v>23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30" customHeight="1" x14ac:dyDescent="0.3">
      <c r="A16" s="40">
        <f t="shared" si="4"/>
        <v>9</v>
      </c>
      <c r="B16" s="38" t="s">
        <v>24</v>
      </c>
      <c r="C16" s="31">
        <v>1411</v>
      </c>
      <c r="D16" s="29">
        <f t="shared" si="1"/>
        <v>16.331018518518519</v>
      </c>
      <c r="E16" s="29">
        <f t="shared" si="2"/>
        <v>1.0887345679012346</v>
      </c>
      <c r="F16" s="29">
        <v>18.73</v>
      </c>
      <c r="G16" s="29">
        <f t="shared" si="3"/>
        <v>20.391998456790123</v>
      </c>
      <c r="H16" s="31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26428.03</v>
      </c>
      <c r="R16" s="10"/>
      <c r="S16" s="8">
        <f>G16*15*86.4</f>
        <v>26428.03</v>
      </c>
      <c r="T16" s="10"/>
      <c r="U16" s="8">
        <f>G16*15*86.4</f>
        <v>26428.03</v>
      </c>
      <c r="V16" s="10"/>
      <c r="W16" s="8">
        <f>G16*15*86.4</f>
        <v>26428.03</v>
      </c>
      <c r="X16" s="10"/>
      <c r="Y16" s="8">
        <f>G16*15*86.4</f>
        <v>26428.03</v>
      </c>
      <c r="Z16" s="12"/>
      <c r="AA16" s="11"/>
      <c r="AB16" s="12"/>
      <c r="AC16" s="4"/>
      <c r="AD16" s="5"/>
      <c r="AE16" s="4"/>
      <c r="AF16" s="5"/>
      <c r="AG16" s="26">
        <f t="shared" si="5"/>
        <v>93.65</v>
      </c>
      <c r="AH16" s="83">
        <f t="shared" si="6"/>
        <v>132140.15</v>
      </c>
    </row>
    <row r="17" spans="1:34" ht="30" customHeight="1" thickBot="1" x14ac:dyDescent="0.35">
      <c r="A17" s="40">
        <f t="shared" si="4"/>
        <v>10</v>
      </c>
      <c r="B17" s="39" t="s">
        <v>25</v>
      </c>
      <c r="C17" s="32">
        <v>1411</v>
      </c>
      <c r="D17" s="63">
        <f t="shared" si="1"/>
        <v>16.331018518518519</v>
      </c>
      <c r="E17" s="63">
        <f t="shared" si="2"/>
        <v>1.0887345679012346</v>
      </c>
      <c r="F17" s="63">
        <v>13.38</v>
      </c>
      <c r="G17" s="63">
        <f t="shared" si="3"/>
        <v>14.567268518518519</v>
      </c>
      <c r="H17" s="32">
        <v>2</v>
      </c>
      <c r="I17" s="64"/>
      <c r="J17" s="65"/>
      <c r="K17" s="64"/>
      <c r="L17" s="70"/>
      <c r="M17" s="67"/>
      <c r="N17" s="66"/>
      <c r="O17" s="67"/>
      <c r="P17" s="66"/>
      <c r="Q17" s="67"/>
      <c r="R17" s="66"/>
      <c r="S17" s="67"/>
      <c r="T17" s="66"/>
      <c r="U17" s="68">
        <f>G17*15*86.4</f>
        <v>18879.180000000004</v>
      </c>
      <c r="V17" s="66"/>
      <c r="W17" s="68">
        <f>G17*15*86.4</f>
        <v>18879.180000000004</v>
      </c>
      <c r="X17" s="66"/>
      <c r="Y17" s="67"/>
      <c r="Z17" s="25"/>
      <c r="AA17" s="24"/>
      <c r="AB17" s="25"/>
      <c r="AC17" s="64"/>
      <c r="AD17" s="65"/>
      <c r="AE17" s="64"/>
      <c r="AF17" s="65"/>
      <c r="AG17" s="88">
        <f>F17*H17</f>
        <v>26.76</v>
      </c>
      <c r="AH17" s="84">
        <f t="shared" si="6"/>
        <v>37758.360000000008</v>
      </c>
    </row>
    <row r="18" spans="1:34" ht="36" customHeight="1" x14ac:dyDescent="0.3">
      <c r="A18" s="40">
        <f t="shared" si="4"/>
        <v>11</v>
      </c>
      <c r="B18" s="93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0</v>
      </c>
      <c r="P18" s="85">
        <f t="shared" si="7"/>
        <v>0</v>
      </c>
      <c r="Q18" s="86">
        <f t="shared" si="7"/>
        <v>96254.930000000008</v>
      </c>
      <c r="R18" s="85">
        <f t="shared" si="7"/>
        <v>0</v>
      </c>
      <c r="S18" s="86">
        <f t="shared" si="7"/>
        <v>96254.930000000008</v>
      </c>
      <c r="T18" s="85">
        <f t="shared" si="7"/>
        <v>662.22933333333333</v>
      </c>
      <c r="U18" s="86">
        <f t="shared" si="7"/>
        <v>115754.95000000001</v>
      </c>
      <c r="V18" s="85">
        <f t="shared" si="7"/>
        <v>0</v>
      </c>
      <c r="W18" s="86">
        <f t="shared" si="7"/>
        <v>115754.95000000001</v>
      </c>
      <c r="X18" s="85">
        <f t="shared" si="7"/>
        <v>0</v>
      </c>
      <c r="Y18" s="86">
        <f t="shared" si="7"/>
        <v>27428.379999999997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348.7</v>
      </c>
      <c r="AH18" s="85">
        <f>I18+J18+K18+L18+M18+N18+O18+P18+Q18+R18+S18+T18+U18+V18+W18+X18+Y18+Z18+AA18+AB18+AC18+AD18+AE18+AF18</f>
        <v>452110.36933333339</v>
      </c>
    </row>
    <row r="19" spans="1:34" ht="30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customHeight="1" x14ac:dyDescent="0.3">
      <c r="A20" s="40">
        <f t="shared" si="4"/>
        <v>13</v>
      </c>
      <c r="B20" s="38" t="s">
        <v>33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0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0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0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168438.3372269033</v>
      </c>
      <c r="R24" s="7">
        <f t="shared" si="20"/>
        <v>0</v>
      </c>
      <c r="S24" s="6">
        <f t="shared" si="20"/>
        <v>168438.3372269033</v>
      </c>
      <c r="T24" s="7">
        <f t="shared" si="20"/>
        <v>1158.8477366255145</v>
      </c>
      <c r="U24" s="6">
        <f t="shared" si="20"/>
        <v>202561.79401702675</v>
      </c>
      <c r="V24" s="7">
        <f t="shared" si="20"/>
        <v>0</v>
      </c>
      <c r="W24" s="6">
        <f t="shared" si="20"/>
        <v>202561.79401702675</v>
      </c>
      <c r="X24" s="7">
        <f t="shared" si="20"/>
        <v>0</v>
      </c>
      <c r="Y24" s="6">
        <f t="shared" si="20"/>
        <v>47997.445118163283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791156.55534264888</v>
      </c>
    </row>
    <row r="25" spans="1:34" ht="30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</v>
      </c>
      <c r="P25" s="59">
        <f t="shared" si="21"/>
        <v>0</v>
      </c>
      <c r="Q25" s="91">
        <f t="shared" si="21"/>
        <v>0.12996785279853651</v>
      </c>
      <c r="R25" s="59">
        <f t="shared" si="21"/>
        <v>0</v>
      </c>
      <c r="S25" s="91">
        <f t="shared" si="21"/>
        <v>0.12996785279853651</v>
      </c>
      <c r="T25" s="59">
        <f t="shared" si="21"/>
        <v>8.9417263628511915E-4</v>
      </c>
      <c r="U25" s="91">
        <f t="shared" si="21"/>
        <v>0.15629768056869348</v>
      </c>
      <c r="V25" s="59">
        <f t="shared" si="21"/>
        <v>0</v>
      </c>
      <c r="W25" s="91">
        <f t="shared" si="21"/>
        <v>0.15629768056869348</v>
      </c>
      <c r="X25" s="59">
        <f t="shared" si="21"/>
        <v>0</v>
      </c>
      <c r="Y25" s="91">
        <f t="shared" si="21"/>
        <v>3.7035065677595125E-2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  <row r="30" spans="1:34" ht="15" thickBot="1" x14ac:dyDescent="0.35"/>
    <row r="31" spans="1:34" ht="15" thickBot="1" x14ac:dyDescent="0.35">
      <c r="G31" s="6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6634-4681-46C3-8881-265042674EB9}">
  <dimension ref="A1:AH31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2.88671875" style="1" customWidth="1"/>
    <col min="9" max="12" width="7.109375" style="3" customWidth="1"/>
    <col min="13" max="16" width="7.109375" style="1" customWidth="1"/>
    <col min="17" max="23" width="11.109375" style="1" customWidth="1"/>
    <col min="24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3.25" customHeight="1" x14ac:dyDescent="0.4">
      <c r="A2" s="113" t="s">
        <v>51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25.5" customHeight="1" x14ac:dyDescent="0.3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8"/>
    </row>
    <row r="4" spans="1:34" ht="23.25" customHeight="1" thickBot="1" x14ac:dyDescent="0.35">
      <c r="A4" s="119" t="s">
        <v>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44.25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0"/>
      <c r="M5" s="109" t="s">
        <v>4</v>
      </c>
      <c r="N5" s="110"/>
      <c r="O5" s="109" t="s">
        <v>5</v>
      </c>
      <c r="P5" s="110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40</v>
      </c>
      <c r="AD5" s="97"/>
      <c r="AE5" s="96" t="s">
        <v>12</v>
      </c>
      <c r="AF5" s="97"/>
      <c r="AG5" s="101" t="s">
        <v>44</v>
      </c>
      <c r="AH5" s="102"/>
    </row>
    <row r="6" spans="1:34" ht="33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6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35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7.5" customHeight="1" x14ac:dyDescent="0.3">
      <c r="A8" s="62">
        <v>1</v>
      </c>
      <c r="B8" s="42" t="s">
        <v>16</v>
      </c>
      <c r="C8" s="60">
        <v>1235</v>
      </c>
      <c r="D8" s="43">
        <f>C8/86.4</f>
        <v>14.293981481481481</v>
      </c>
      <c r="E8" s="43">
        <f>D8/15</f>
        <v>0.95293209876543206</v>
      </c>
      <c r="F8" s="43"/>
      <c r="G8" s="43">
        <f>E8*F8</f>
        <v>0</v>
      </c>
      <c r="H8" s="60">
        <v>2</v>
      </c>
      <c r="I8" s="49"/>
      <c r="J8" s="50"/>
      <c r="K8" s="49"/>
      <c r="L8" s="69"/>
      <c r="M8" s="44"/>
      <c r="N8" s="45"/>
      <c r="O8" s="44"/>
      <c r="P8" s="45"/>
      <c r="Q8" s="44"/>
      <c r="R8" s="45"/>
      <c r="S8" s="44"/>
      <c r="T8" s="45"/>
      <c r="U8" s="47">
        <f>G8*15*86.4</f>
        <v>0</v>
      </c>
      <c r="V8" s="45"/>
      <c r="W8" s="47">
        <f>G8*15*86.4</f>
        <v>0</v>
      </c>
      <c r="X8" s="45"/>
      <c r="Y8" s="44"/>
      <c r="Z8" s="48"/>
      <c r="AA8" s="78"/>
      <c r="AB8" s="48"/>
      <c r="AC8" s="49"/>
      <c r="AD8" s="50"/>
      <c r="AE8" s="49"/>
      <c r="AF8" s="50"/>
      <c r="AG8" s="87">
        <f>F8*H8</f>
        <v>0</v>
      </c>
      <c r="AH8" s="82">
        <f>I8+J8+K8+L8+M8+N8+O8+P8+Q8+R8+S8+T8+U8+V8+W8+X8+Y8+Z8+AA8+AB8+AC8+AD8+AE8+AF8</f>
        <v>0</v>
      </c>
    </row>
    <row r="9" spans="1:34" ht="37.5" customHeight="1" x14ac:dyDescent="0.3">
      <c r="A9" s="40">
        <f>A8+1</f>
        <v>2</v>
      </c>
      <c r="B9" s="38" t="s">
        <v>17</v>
      </c>
      <c r="C9" s="31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2.91</v>
      </c>
      <c r="G9" s="29">
        <f t="shared" ref="G9:G17" si="3">E9*F9</f>
        <v>2.7730324074074075</v>
      </c>
      <c r="H9" s="31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3593.8500000000004</v>
      </c>
      <c r="R9" s="10"/>
      <c r="S9" s="8">
        <f>G9*15*86.4</f>
        <v>3593.8500000000004</v>
      </c>
      <c r="T9" s="10"/>
      <c r="U9" s="8">
        <f>G9*15*86.4</f>
        <v>3593.8500000000004</v>
      </c>
      <c r="V9" s="10"/>
      <c r="W9" s="8">
        <f>G9*15*86.4</f>
        <v>3593.8500000000004</v>
      </c>
      <c r="X9" s="10"/>
      <c r="Y9" s="16"/>
      <c r="Z9" s="12"/>
      <c r="AA9" s="11"/>
      <c r="AB9" s="12"/>
      <c r="AC9" s="4"/>
      <c r="AD9" s="5"/>
      <c r="AE9" s="4"/>
      <c r="AF9" s="5"/>
      <c r="AG9" s="26">
        <f>F9*H9</f>
        <v>11.64</v>
      </c>
      <c r="AH9" s="83">
        <f>I9+J9+K9+L9+M9+N9+O9+P9+Q9+R9+S9+T9+U9+V9+W9+X9+Y9+Z9+AA9+AB9+AC9+AD9+AE9+AF9</f>
        <v>14375.400000000001</v>
      </c>
    </row>
    <row r="10" spans="1:34" ht="37.5" customHeight="1" x14ac:dyDescent="0.3">
      <c r="A10" s="40">
        <f t="shared" ref="A10:A25" si="4">A9+1</f>
        <v>3</v>
      </c>
      <c r="B10" s="38" t="s">
        <v>18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40">
        <f t="shared" si="4"/>
        <v>4</v>
      </c>
      <c r="B11" s="38" t="s">
        <v>19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31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0</v>
      </c>
      <c r="AH11" s="83">
        <f t="shared" si="6"/>
        <v>0</v>
      </c>
    </row>
    <row r="12" spans="1:34" ht="37.5" customHeight="1" x14ac:dyDescent="0.3">
      <c r="A12" s="40">
        <f t="shared" si="4"/>
        <v>5</v>
      </c>
      <c r="B12" s="38" t="s">
        <v>20</v>
      </c>
      <c r="C12" s="31">
        <v>1411</v>
      </c>
      <c r="D12" s="29">
        <f t="shared" si="1"/>
        <v>16.331018518518519</v>
      </c>
      <c r="E12" s="29">
        <f t="shared" si="2"/>
        <v>1.0887345679012346</v>
      </c>
      <c r="F12" s="29">
        <v>0.6</v>
      </c>
      <c r="G12" s="29">
        <f t="shared" si="3"/>
        <v>0.65324074074074068</v>
      </c>
      <c r="H12" s="31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903.04</v>
      </c>
      <c r="U12" s="8">
        <f>G12*15*86.4</f>
        <v>846.6</v>
      </c>
      <c r="V12" s="10"/>
      <c r="W12" s="8">
        <f>G12*15*86.4</f>
        <v>846.6</v>
      </c>
      <c r="X12" s="10"/>
      <c r="Y12" s="16"/>
      <c r="Z12" s="12"/>
      <c r="AA12" s="11"/>
      <c r="AB12" s="12"/>
      <c r="AC12" s="4"/>
      <c r="AD12" s="5"/>
      <c r="AE12" s="4"/>
      <c r="AF12" s="5"/>
      <c r="AG12" s="26">
        <f t="shared" si="5"/>
        <v>1.7999999999999998</v>
      </c>
      <c r="AH12" s="83">
        <f t="shared" si="6"/>
        <v>2596.2399999999998</v>
      </c>
    </row>
    <row r="13" spans="1:34" ht="37.5" customHeight="1" x14ac:dyDescent="0.3">
      <c r="A13" s="40">
        <f t="shared" si="4"/>
        <v>6</v>
      </c>
      <c r="B13" s="38" t="s">
        <v>21</v>
      </c>
      <c r="C13" s="31">
        <v>1235</v>
      </c>
      <c r="D13" s="29">
        <f t="shared" si="1"/>
        <v>14.293981481481481</v>
      </c>
      <c r="E13" s="29">
        <f t="shared" si="2"/>
        <v>0.95293209876543206</v>
      </c>
      <c r="F13" s="29"/>
      <c r="G13" s="29">
        <f t="shared" si="3"/>
        <v>0</v>
      </c>
      <c r="H13" s="31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0</v>
      </c>
      <c r="R13" s="10"/>
      <c r="S13" s="8">
        <f>G13*15*86.4</f>
        <v>0</v>
      </c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7.5" customHeight="1" x14ac:dyDescent="0.3">
      <c r="A14" s="40">
        <f t="shared" si="4"/>
        <v>7</v>
      </c>
      <c r="B14" s="38" t="s">
        <v>22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7.5" customHeight="1" x14ac:dyDescent="0.3">
      <c r="A15" s="40">
        <f t="shared" si="4"/>
        <v>8</v>
      </c>
      <c r="B15" s="38" t="s">
        <v>23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37.5" customHeight="1" x14ac:dyDescent="0.3">
      <c r="A16" s="40">
        <f t="shared" si="4"/>
        <v>9</v>
      </c>
      <c r="B16" s="38" t="s">
        <v>24</v>
      </c>
      <c r="C16" s="31">
        <v>1411</v>
      </c>
      <c r="D16" s="29">
        <f t="shared" si="1"/>
        <v>16.331018518518519</v>
      </c>
      <c r="E16" s="29">
        <f t="shared" si="2"/>
        <v>1.0887345679012346</v>
      </c>
      <c r="F16" s="29"/>
      <c r="G16" s="29">
        <f t="shared" si="3"/>
        <v>0</v>
      </c>
      <c r="H16" s="31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26">
        <f t="shared" si="5"/>
        <v>0</v>
      </c>
      <c r="AH16" s="83">
        <f t="shared" si="6"/>
        <v>0</v>
      </c>
    </row>
    <row r="17" spans="1:34" ht="37.5" customHeight="1" thickBot="1" x14ac:dyDescent="0.35">
      <c r="A17" s="40">
        <f t="shared" si="4"/>
        <v>10</v>
      </c>
      <c r="B17" s="39" t="s">
        <v>25</v>
      </c>
      <c r="C17" s="32">
        <v>1411</v>
      </c>
      <c r="D17" s="63">
        <f t="shared" si="1"/>
        <v>16.331018518518519</v>
      </c>
      <c r="E17" s="63">
        <f t="shared" si="2"/>
        <v>1.0887345679012346</v>
      </c>
      <c r="F17" s="63">
        <v>0.77</v>
      </c>
      <c r="G17" s="63">
        <f t="shared" si="3"/>
        <v>0.83832561728395061</v>
      </c>
      <c r="H17" s="32">
        <v>2</v>
      </c>
      <c r="I17" s="64"/>
      <c r="J17" s="65"/>
      <c r="K17" s="64"/>
      <c r="L17" s="70"/>
      <c r="M17" s="67"/>
      <c r="N17" s="66"/>
      <c r="O17" s="67"/>
      <c r="P17" s="66"/>
      <c r="Q17" s="67"/>
      <c r="R17" s="66"/>
      <c r="S17" s="67"/>
      <c r="T17" s="66"/>
      <c r="U17" s="68">
        <f>G17*15*86.4</f>
        <v>1086.47</v>
      </c>
      <c r="V17" s="66"/>
      <c r="W17" s="68">
        <f>G17*15*86.4</f>
        <v>1086.47</v>
      </c>
      <c r="X17" s="66"/>
      <c r="Y17" s="67"/>
      <c r="Z17" s="25"/>
      <c r="AA17" s="24"/>
      <c r="AB17" s="25"/>
      <c r="AC17" s="64"/>
      <c r="AD17" s="65"/>
      <c r="AE17" s="64"/>
      <c r="AF17" s="65"/>
      <c r="AG17" s="88">
        <f>F17*H17</f>
        <v>1.54</v>
      </c>
      <c r="AH17" s="84">
        <f t="shared" si="6"/>
        <v>2172.94</v>
      </c>
    </row>
    <row r="18" spans="1:34" ht="37.5" customHeight="1" x14ac:dyDescent="0.3">
      <c r="A18" s="40">
        <f t="shared" si="4"/>
        <v>11</v>
      </c>
      <c r="B18" s="93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0</v>
      </c>
      <c r="P18" s="85">
        <f t="shared" si="7"/>
        <v>0</v>
      </c>
      <c r="Q18" s="86">
        <f t="shared" si="7"/>
        <v>3593.8500000000004</v>
      </c>
      <c r="R18" s="85">
        <f t="shared" si="7"/>
        <v>0</v>
      </c>
      <c r="S18" s="86">
        <f t="shared" si="7"/>
        <v>3593.8500000000004</v>
      </c>
      <c r="T18" s="85">
        <f t="shared" si="7"/>
        <v>903.04</v>
      </c>
      <c r="U18" s="86">
        <f t="shared" si="7"/>
        <v>5526.920000000001</v>
      </c>
      <c r="V18" s="85">
        <f t="shared" si="7"/>
        <v>0</v>
      </c>
      <c r="W18" s="86">
        <f t="shared" si="7"/>
        <v>5526.920000000001</v>
      </c>
      <c r="X18" s="85">
        <f t="shared" si="7"/>
        <v>0</v>
      </c>
      <c r="Y18" s="86">
        <f t="shared" si="7"/>
        <v>0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14.98</v>
      </c>
      <c r="AH18" s="85">
        <f>I18+J18+K18+L18+M18+N18+O18+P18+Q18+R18+S18+T18+U18+V18+W18+X18+Y18+Z18+AA18+AB18+AC18+AD18+AE18+AF18</f>
        <v>19144.580000000002</v>
      </c>
    </row>
    <row r="19" spans="1:34" ht="37.5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3">
      <c r="A20" s="40">
        <f t="shared" si="4"/>
        <v>13</v>
      </c>
      <c r="B20" s="38" t="s">
        <v>33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7.5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6288.9466362180765</v>
      </c>
      <c r="R24" s="7">
        <f t="shared" si="20"/>
        <v>0</v>
      </c>
      <c r="S24" s="6">
        <f t="shared" si="20"/>
        <v>6288.9466362180765</v>
      </c>
      <c r="T24" s="7">
        <f t="shared" si="20"/>
        <v>1580.2469135802471</v>
      </c>
      <c r="U24" s="6">
        <f t="shared" si="20"/>
        <v>9671.6626856007933</v>
      </c>
      <c r="V24" s="7">
        <f t="shared" si="20"/>
        <v>0</v>
      </c>
      <c r="W24" s="6">
        <f t="shared" si="20"/>
        <v>9671.6626856007933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33501.465557217991</v>
      </c>
    </row>
    <row r="25" spans="1:34" ht="37.5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</v>
      </c>
      <c r="P25" s="59">
        <f t="shared" si="21"/>
        <v>0</v>
      </c>
      <c r="Q25" s="91">
        <f t="shared" si="21"/>
        <v>4.8525822810324666E-3</v>
      </c>
      <c r="R25" s="59">
        <f t="shared" si="21"/>
        <v>0</v>
      </c>
      <c r="S25" s="91">
        <f t="shared" si="21"/>
        <v>4.8525822810324666E-3</v>
      </c>
      <c r="T25" s="59">
        <f t="shared" si="21"/>
        <v>1.2193263222069809E-3</v>
      </c>
      <c r="U25" s="91">
        <f t="shared" si="21"/>
        <v>7.4627026895067849E-3</v>
      </c>
      <c r="V25" s="59">
        <f t="shared" si="21"/>
        <v>0</v>
      </c>
      <c r="W25" s="91">
        <f t="shared" si="21"/>
        <v>7.4627026895067849E-3</v>
      </c>
      <c r="X25" s="59">
        <f t="shared" si="21"/>
        <v>0</v>
      </c>
      <c r="Y25" s="91">
        <f t="shared" si="21"/>
        <v>0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  <row r="30" spans="1:34" ht="15" thickBot="1" x14ac:dyDescent="0.35"/>
    <row r="31" spans="1:34" ht="15" thickBot="1" x14ac:dyDescent="0.35">
      <c r="G31" s="6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560-C7D5-43B8-BFA9-644C176335D4}">
  <dimension ref="A1:AH31"/>
  <sheetViews>
    <sheetView tabSelected="1"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2.88671875" style="1" customWidth="1"/>
    <col min="9" max="12" width="7.109375" style="3" customWidth="1"/>
    <col min="13" max="16" width="7.109375" style="1" customWidth="1"/>
    <col min="17" max="25" width="13.6640625" style="1" customWidth="1"/>
    <col min="26" max="32" width="7.109375" style="1" customWidth="1"/>
    <col min="33" max="33" width="11.33203125" style="3" customWidth="1"/>
    <col min="34" max="34" width="16.44140625" style="3" customWidth="1"/>
    <col min="35" max="16384" width="9.109375" style="1"/>
  </cols>
  <sheetData>
    <row r="1" spans="1:34" ht="48" customHeight="1" thickBot="1" x14ac:dyDescent="0.45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34" ht="23.25" customHeight="1" x14ac:dyDescent="0.4">
      <c r="A2" s="113" t="s">
        <v>52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25.5" customHeight="1" x14ac:dyDescent="0.3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8"/>
    </row>
    <row r="4" spans="1:34" ht="23.25" customHeight="1" thickBot="1" x14ac:dyDescent="0.35">
      <c r="A4" s="119" t="s">
        <v>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44.25" customHeight="1" thickBot="1" x14ac:dyDescent="0.35">
      <c r="A5" s="94" t="s">
        <v>1</v>
      </c>
      <c r="B5" s="98" t="s">
        <v>2</v>
      </c>
      <c r="C5" s="98" t="s">
        <v>3</v>
      </c>
      <c r="D5" s="100" t="s">
        <v>27</v>
      </c>
      <c r="E5" s="100" t="s">
        <v>28</v>
      </c>
      <c r="F5" s="100" t="s">
        <v>29</v>
      </c>
      <c r="G5" s="100" t="s">
        <v>30</v>
      </c>
      <c r="H5" s="100" t="s">
        <v>39</v>
      </c>
      <c r="I5" s="109" t="s">
        <v>42</v>
      </c>
      <c r="J5" s="110"/>
      <c r="K5" s="109" t="s">
        <v>41</v>
      </c>
      <c r="L5" s="110"/>
      <c r="M5" s="109" t="s">
        <v>4</v>
      </c>
      <c r="N5" s="110"/>
      <c r="O5" s="109" t="s">
        <v>5</v>
      </c>
      <c r="P5" s="110"/>
      <c r="Q5" s="96" t="s">
        <v>6</v>
      </c>
      <c r="R5" s="97"/>
      <c r="S5" s="96" t="s">
        <v>7</v>
      </c>
      <c r="T5" s="97"/>
      <c r="U5" s="96" t="s">
        <v>8</v>
      </c>
      <c r="V5" s="97"/>
      <c r="W5" s="96" t="s">
        <v>9</v>
      </c>
      <c r="X5" s="97"/>
      <c r="Y5" s="96" t="s">
        <v>10</v>
      </c>
      <c r="Z5" s="97"/>
      <c r="AA5" s="96" t="s">
        <v>11</v>
      </c>
      <c r="AB5" s="97"/>
      <c r="AC5" s="96" t="s">
        <v>40</v>
      </c>
      <c r="AD5" s="97"/>
      <c r="AE5" s="96" t="s">
        <v>12</v>
      </c>
      <c r="AF5" s="97"/>
      <c r="AG5" s="101" t="s">
        <v>44</v>
      </c>
      <c r="AH5" s="102"/>
    </row>
    <row r="6" spans="1:34" ht="33" customHeight="1" thickBot="1" x14ac:dyDescent="0.35">
      <c r="A6" s="95"/>
      <c r="B6" s="99"/>
      <c r="C6" s="99"/>
      <c r="D6" s="99"/>
      <c r="E6" s="99"/>
      <c r="F6" s="112"/>
      <c r="G6" s="99"/>
      <c r="H6" s="112"/>
      <c r="I6" s="34" t="s">
        <v>13</v>
      </c>
      <c r="J6" s="35" t="s">
        <v>14</v>
      </c>
      <c r="K6" s="36" t="s">
        <v>13</v>
      </c>
      <c r="L6" s="37" t="s">
        <v>14</v>
      </c>
      <c r="M6" s="34" t="s">
        <v>13</v>
      </c>
      <c r="N6" s="35" t="s">
        <v>14</v>
      </c>
      <c r="O6" s="34" t="s">
        <v>13</v>
      </c>
      <c r="P6" s="35" t="s">
        <v>15</v>
      </c>
      <c r="Q6" s="34" t="s">
        <v>13</v>
      </c>
      <c r="R6" s="35" t="s">
        <v>14</v>
      </c>
      <c r="S6" s="34" t="s">
        <v>13</v>
      </c>
      <c r="T6" s="35" t="s">
        <v>15</v>
      </c>
      <c r="U6" s="34" t="s">
        <v>13</v>
      </c>
      <c r="V6" s="35" t="s">
        <v>14</v>
      </c>
      <c r="W6" s="34" t="s">
        <v>13</v>
      </c>
      <c r="X6" s="35" t="s">
        <v>14</v>
      </c>
      <c r="Y6" s="34" t="s">
        <v>13</v>
      </c>
      <c r="Z6" s="35" t="s">
        <v>15</v>
      </c>
      <c r="AA6" s="34" t="s">
        <v>13</v>
      </c>
      <c r="AB6" s="35" t="s">
        <v>14</v>
      </c>
      <c r="AC6" s="34" t="s">
        <v>13</v>
      </c>
      <c r="AD6" s="35" t="s">
        <v>15</v>
      </c>
      <c r="AE6" s="34" t="s">
        <v>13</v>
      </c>
      <c r="AF6" s="35" t="s">
        <v>14</v>
      </c>
      <c r="AG6" s="81" t="s">
        <v>45</v>
      </c>
      <c r="AH6" s="81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29.25" customHeight="1" x14ac:dyDescent="0.3">
      <c r="A8" s="62">
        <v>1</v>
      </c>
      <c r="B8" s="42" t="s">
        <v>16</v>
      </c>
      <c r="C8" s="60">
        <v>1235</v>
      </c>
      <c r="D8" s="43">
        <f>C8/86.4</f>
        <v>14.293981481481481</v>
      </c>
      <c r="E8" s="43">
        <f>D8/15</f>
        <v>0.95293209876543206</v>
      </c>
      <c r="F8" s="43">
        <v>2.96</v>
      </c>
      <c r="G8" s="43">
        <f>E8*F8</f>
        <v>2.8206790123456789</v>
      </c>
      <c r="H8" s="60">
        <v>2</v>
      </c>
      <c r="I8" s="49"/>
      <c r="J8" s="50"/>
      <c r="K8" s="49"/>
      <c r="L8" s="69"/>
      <c r="M8" s="44"/>
      <c r="N8" s="45"/>
      <c r="O8" s="44"/>
      <c r="P8" s="45"/>
      <c r="Q8" s="44"/>
      <c r="R8" s="45"/>
      <c r="S8" s="44"/>
      <c r="T8" s="45"/>
      <c r="U8" s="47">
        <f>G8*15*86.4</f>
        <v>3655.6</v>
      </c>
      <c r="V8" s="45"/>
      <c r="W8" s="47">
        <f>G8*15*86.4</f>
        <v>3655.6</v>
      </c>
      <c r="X8" s="45"/>
      <c r="Y8" s="44"/>
      <c r="Z8" s="48"/>
      <c r="AA8" s="78"/>
      <c r="AB8" s="48"/>
      <c r="AC8" s="49"/>
      <c r="AD8" s="50"/>
      <c r="AE8" s="49"/>
      <c r="AF8" s="50"/>
      <c r="AG8" s="87">
        <f>F8*H8</f>
        <v>5.92</v>
      </c>
      <c r="AH8" s="82">
        <f>I8+J8+K8+L8+M8+N8+O8+P8+Q8+R8+S8+T8+U8+V8+W8+X8+Y8+Z8+AA8+AB8+AC8+AD8+AE8+AF8</f>
        <v>7311.2</v>
      </c>
    </row>
    <row r="9" spans="1:34" ht="29.25" customHeight="1" x14ac:dyDescent="0.3">
      <c r="A9" s="40">
        <f>A8+1</f>
        <v>2</v>
      </c>
      <c r="B9" s="38" t="s">
        <v>17</v>
      </c>
      <c r="C9" s="31">
        <v>1235</v>
      </c>
      <c r="D9" s="29">
        <f t="shared" ref="D9:D17" si="1">C9/86.4</f>
        <v>14.293981481481481</v>
      </c>
      <c r="E9" s="29">
        <f t="shared" ref="E9:E17" si="2">D9/15</f>
        <v>0.95293209876543206</v>
      </c>
      <c r="F9" s="29">
        <v>4.55</v>
      </c>
      <c r="G9" s="29">
        <f t="shared" ref="G9:G17" si="3">E9*F9</f>
        <v>4.335841049382716</v>
      </c>
      <c r="H9" s="31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5619.25</v>
      </c>
      <c r="R9" s="10"/>
      <c r="S9" s="8">
        <f>G9*15*86.4</f>
        <v>5619.25</v>
      </c>
      <c r="T9" s="10"/>
      <c r="U9" s="8">
        <f>G9*15*86.4</f>
        <v>5619.25</v>
      </c>
      <c r="V9" s="10"/>
      <c r="W9" s="8">
        <f>G9*15*86.4</f>
        <v>5619.25</v>
      </c>
      <c r="X9" s="10"/>
      <c r="Y9" s="16"/>
      <c r="Z9" s="12"/>
      <c r="AA9" s="11"/>
      <c r="AB9" s="12"/>
      <c r="AC9" s="4"/>
      <c r="AD9" s="5"/>
      <c r="AE9" s="4"/>
      <c r="AF9" s="5"/>
      <c r="AG9" s="26">
        <f>F9*H9</f>
        <v>18.2</v>
      </c>
      <c r="AH9" s="83">
        <f>I9+J9+K9+L9+M9+N9+O9+P9+Q9+R9+S9+T9+U9+V9+W9+X9+Y9+Z9+AA9+AB9+AC9+AD9+AE9+AF9</f>
        <v>22477</v>
      </c>
    </row>
    <row r="10" spans="1:34" ht="42.75" customHeight="1" x14ac:dyDescent="0.3">
      <c r="A10" s="40">
        <f t="shared" ref="A10:A25" si="4">A9+1</f>
        <v>3</v>
      </c>
      <c r="B10" s="38" t="s">
        <v>18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ref="AG10:AG16" si="5">F10*H10</f>
        <v>0</v>
      </c>
      <c r="AH10" s="83">
        <f t="shared" ref="AH10:AH17" si="6">I10+J10+K10+L10+M10+N10+O10+P10+Q10+R10+S10+T10+U10+V10+W10+X10+Y10+Z10+AA10+AB10+AC10+AD10+AE10+AF10</f>
        <v>0</v>
      </c>
    </row>
    <row r="11" spans="1:34" ht="35.25" customHeight="1" x14ac:dyDescent="0.3">
      <c r="A11" s="40">
        <f t="shared" si="4"/>
        <v>4</v>
      </c>
      <c r="B11" s="38" t="s">
        <v>19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/>
      <c r="G11" s="29">
        <f t="shared" si="3"/>
        <v>0</v>
      </c>
      <c r="H11" s="31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0</v>
      </c>
      <c r="AH11" s="83">
        <f t="shared" si="6"/>
        <v>0</v>
      </c>
    </row>
    <row r="12" spans="1:34" ht="29.25" customHeight="1" x14ac:dyDescent="0.3">
      <c r="A12" s="40">
        <f t="shared" si="4"/>
        <v>5</v>
      </c>
      <c r="B12" s="38" t="s">
        <v>20</v>
      </c>
      <c r="C12" s="31">
        <v>1411</v>
      </c>
      <c r="D12" s="29">
        <f t="shared" si="1"/>
        <v>16.331018518518519</v>
      </c>
      <c r="E12" s="29">
        <f t="shared" si="2"/>
        <v>1.0887345679012346</v>
      </c>
      <c r="F12" s="29">
        <v>16.940000000000001</v>
      </c>
      <c r="G12" s="29">
        <f t="shared" si="3"/>
        <v>18.443163580246914</v>
      </c>
      <c r="H12" s="31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25495.829333333335</v>
      </c>
      <c r="U12" s="8">
        <f>G12*15*86.4</f>
        <v>23902.340000000004</v>
      </c>
      <c r="V12" s="10"/>
      <c r="W12" s="8">
        <f>G12*15*86.4</f>
        <v>23902.340000000004</v>
      </c>
      <c r="X12" s="10"/>
      <c r="Y12" s="16"/>
      <c r="Z12" s="12"/>
      <c r="AA12" s="11"/>
      <c r="AB12" s="12"/>
      <c r="AC12" s="4"/>
      <c r="AD12" s="5"/>
      <c r="AE12" s="4"/>
      <c r="AF12" s="5"/>
      <c r="AG12" s="26">
        <f t="shared" si="5"/>
        <v>50.820000000000007</v>
      </c>
      <c r="AH12" s="83">
        <f t="shared" si="6"/>
        <v>73300.50933333335</v>
      </c>
    </row>
    <row r="13" spans="1:34" ht="42" customHeight="1" x14ac:dyDescent="0.3">
      <c r="A13" s="40">
        <f t="shared" si="4"/>
        <v>6</v>
      </c>
      <c r="B13" s="38" t="s">
        <v>21</v>
      </c>
      <c r="C13" s="31">
        <v>1235</v>
      </c>
      <c r="D13" s="29">
        <f t="shared" si="1"/>
        <v>14.293981481481481</v>
      </c>
      <c r="E13" s="29">
        <f t="shared" si="2"/>
        <v>0.95293209876543206</v>
      </c>
      <c r="F13" s="29">
        <v>1.4</v>
      </c>
      <c r="G13" s="29">
        <f t="shared" si="3"/>
        <v>1.3341049382716048</v>
      </c>
      <c r="H13" s="31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1729</v>
      </c>
      <c r="R13" s="10"/>
      <c r="S13" s="8">
        <f>G13*15*86.4</f>
        <v>1729</v>
      </c>
      <c r="T13" s="10"/>
      <c r="U13" s="8">
        <f>G13*15*86.4</f>
        <v>1729</v>
      </c>
      <c r="V13" s="10"/>
      <c r="W13" s="8">
        <f>G13*15*86.4</f>
        <v>1729</v>
      </c>
      <c r="X13" s="10"/>
      <c r="Y13" s="8">
        <f>G13*15*86.4</f>
        <v>1729</v>
      </c>
      <c r="Z13" s="12"/>
      <c r="AA13" s="11"/>
      <c r="AB13" s="12"/>
      <c r="AC13" s="4"/>
      <c r="AD13" s="5"/>
      <c r="AE13" s="4"/>
      <c r="AF13" s="5"/>
      <c r="AG13" s="26">
        <f t="shared" si="5"/>
        <v>7</v>
      </c>
      <c r="AH13" s="83">
        <f t="shared" si="6"/>
        <v>8645</v>
      </c>
    </row>
    <row r="14" spans="1:34" ht="29.25" customHeight="1" x14ac:dyDescent="0.3">
      <c r="A14" s="40">
        <f t="shared" si="4"/>
        <v>7</v>
      </c>
      <c r="B14" s="38" t="s">
        <v>22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>
        <v>0.36</v>
      </c>
      <c r="G14" s="29">
        <f t="shared" si="3"/>
        <v>0.39194444444444443</v>
      </c>
      <c r="H14" s="31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29.25" customHeight="1" x14ac:dyDescent="0.3">
      <c r="A15" s="40">
        <f t="shared" si="4"/>
        <v>8</v>
      </c>
      <c r="B15" s="38" t="s">
        <v>23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29.25" customHeight="1" x14ac:dyDescent="0.3">
      <c r="A16" s="40">
        <f t="shared" si="4"/>
        <v>9</v>
      </c>
      <c r="B16" s="38" t="s">
        <v>24</v>
      </c>
      <c r="C16" s="31">
        <v>1411</v>
      </c>
      <c r="D16" s="29">
        <f t="shared" si="1"/>
        <v>16.331018518518519</v>
      </c>
      <c r="E16" s="29">
        <f t="shared" si="2"/>
        <v>1.0887345679012346</v>
      </c>
      <c r="F16" s="29">
        <v>4.07</v>
      </c>
      <c r="G16" s="29">
        <f t="shared" si="3"/>
        <v>4.4311496913580246</v>
      </c>
      <c r="H16" s="31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5742.7699999999995</v>
      </c>
      <c r="R16" s="10"/>
      <c r="S16" s="8">
        <f>G16*15*86.4</f>
        <v>5742.7699999999995</v>
      </c>
      <c r="T16" s="10"/>
      <c r="U16" s="8">
        <f>G16*15*86.4</f>
        <v>5742.7699999999995</v>
      </c>
      <c r="V16" s="10"/>
      <c r="W16" s="8">
        <f>G16*15*86.4</f>
        <v>5742.7699999999995</v>
      </c>
      <c r="X16" s="10"/>
      <c r="Y16" s="8">
        <f>G16*15*86.4</f>
        <v>5742.7699999999995</v>
      </c>
      <c r="Z16" s="12"/>
      <c r="AA16" s="11"/>
      <c r="AB16" s="12"/>
      <c r="AC16" s="4"/>
      <c r="AD16" s="5"/>
      <c r="AE16" s="4"/>
      <c r="AF16" s="5"/>
      <c r="AG16" s="26">
        <f t="shared" si="5"/>
        <v>20.350000000000001</v>
      </c>
      <c r="AH16" s="83">
        <f t="shared" si="6"/>
        <v>28713.85</v>
      </c>
    </row>
    <row r="17" spans="1:34" ht="29.25" customHeight="1" thickBot="1" x14ac:dyDescent="0.35">
      <c r="A17" s="40">
        <f t="shared" si="4"/>
        <v>10</v>
      </c>
      <c r="B17" s="39" t="s">
        <v>25</v>
      </c>
      <c r="C17" s="32">
        <v>1411</v>
      </c>
      <c r="D17" s="63">
        <f t="shared" si="1"/>
        <v>16.331018518518519</v>
      </c>
      <c r="E17" s="63">
        <f t="shared" si="2"/>
        <v>1.0887345679012346</v>
      </c>
      <c r="F17" s="63">
        <v>5.75</v>
      </c>
      <c r="G17" s="63">
        <f t="shared" si="3"/>
        <v>6.2602237654320989</v>
      </c>
      <c r="H17" s="32">
        <v>2</v>
      </c>
      <c r="I17" s="64"/>
      <c r="J17" s="65"/>
      <c r="K17" s="64"/>
      <c r="L17" s="70"/>
      <c r="M17" s="67"/>
      <c r="N17" s="66"/>
      <c r="O17" s="67"/>
      <c r="P17" s="66"/>
      <c r="Q17" s="67"/>
      <c r="R17" s="66"/>
      <c r="S17" s="67"/>
      <c r="T17" s="66"/>
      <c r="U17" s="68">
        <f>G17*15*86.4</f>
        <v>8113.2500000000009</v>
      </c>
      <c r="V17" s="66"/>
      <c r="W17" s="68">
        <f>G17*15*86.4</f>
        <v>8113.2500000000009</v>
      </c>
      <c r="X17" s="66"/>
      <c r="Y17" s="67"/>
      <c r="Z17" s="25"/>
      <c r="AA17" s="24"/>
      <c r="AB17" s="25"/>
      <c r="AC17" s="64"/>
      <c r="AD17" s="65"/>
      <c r="AE17" s="64"/>
      <c r="AF17" s="65"/>
      <c r="AG17" s="88">
        <f>F17*H17</f>
        <v>11.5</v>
      </c>
      <c r="AH17" s="84">
        <f t="shared" si="6"/>
        <v>16226.500000000002</v>
      </c>
    </row>
    <row r="18" spans="1:34" ht="35.25" customHeight="1" x14ac:dyDescent="0.3">
      <c r="A18" s="40">
        <f t="shared" si="4"/>
        <v>11</v>
      </c>
      <c r="B18" s="93" t="s">
        <v>31</v>
      </c>
      <c r="C18" s="28"/>
      <c r="D18" s="28"/>
      <c r="E18" s="28"/>
      <c r="F18" s="28"/>
      <c r="G18" s="28"/>
      <c r="H18" s="79"/>
      <c r="I18" s="86">
        <f>I8+I9+I10+I11+I12+I13+I14+I15+I16+I17</f>
        <v>0</v>
      </c>
      <c r="J18" s="85">
        <f>J8+J9+J10+J11+J12+J13+J14+J15+J16+J17</f>
        <v>0</v>
      </c>
      <c r="K18" s="86">
        <f>K8+K9+K10+K11+K12+K13+K14+K15+K16+K17</f>
        <v>0</v>
      </c>
      <c r="L18" s="85">
        <f>L8+L9+L10+L11+L12+L13+L14+L15+L16+L17</f>
        <v>0</v>
      </c>
      <c r="M18" s="86">
        <f t="shared" ref="M18:AF18" si="7">M8+M9+M10+M11+M12+M13+M14+M15+M16+M17</f>
        <v>0</v>
      </c>
      <c r="N18" s="85">
        <f t="shared" si="7"/>
        <v>0</v>
      </c>
      <c r="O18" s="86">
        <f t="shared" si="7"/>
        <v>0</v>
      </c>
      <c r="P18" s="85">
        <f t="shared" si="7"/>
        <v>0</v>
      </c>
      <c r="Q18" s="86">
        <f t="shared" si="7"/>
        <v>13091.02</v>
      </c>
      <c r="R18" s="85">
        <f t="shared" si="7"/>
        <v>0</v>
      </c>
      <c r="S18" s="86">
        <f t="shared" si="7"/>
        <v>13091.02</v>
      </c>
      <c r="T18" s="85">
        <f t="shared" si="7"/>
        <v>25495.829333333335</v>
      </c>
      <c r="U18" s="86">
        <f t="shared" si="7"/>
        <v>48762.21</v>
      </c>
      <c r="V18" s="85">
        <f t="shared" si="7"/>
        <v>0</v>
      </c>
      <c r="W18" s="86">
        <f t="shared" si="7"/>
        <v>48762.21</v>
      </c>
      <c r="X18" s="85">
        <f t="shared" si="7"/>
        <v>0</v>
      </c>
      <c r="Y18" s="86">
        <f t="shared" si="7"/>
        <v>7471.7699999999995</v>
      </c>
      <c r="Z18" s="85">
        <f t="shared" si="7"/>
        <v>0</v>
      </c>
      <c r="AA18" s="86">
        <f t="shared" si="7"/>
        <v>0</v>
      </c>
      <c r="AB18" s="85">
        <f t="shared" si="7"/>
        <v>0</v>
      </c>
      <c r="AC18" s="86">
        <f t="shared" si="7"/>
        <v>0</v>
      </c>
      <c r="AD18" s="85">
        <f t="shared" si="7"/>
        <v>0</v>
      </c>
      <c r="AE18" s="86">
        <f t="shared" si="7"/>
        <v>0</v>
      </c>
      <c r="AF18" s="85">
        <f t="shared" si="7"/>
        <v>0</v>
      </c>
      <c r="AG18" s="86">
        <f>AG8+AG9+AG10+AG11+AG12+AG13+AG14+AG15+AG16+AG17</f>
        <v>113.78999999999999</v>
      </c>
      <c r="AH18" s="85">
        <f>I18+J18+K18+L18+M18+N18+O18+P18+Q18+R18+S18+T18+U18+V18+W18+X18+Y18+Z18+AA18+AB18+AC18+AD18+AE18+AF18</f>
        <v>156674.05933333331</v>
      </c>
    </row>
    <row r="19" spans="1:34" ht="29.25" customHeight="1" x14ac:dyDescent="0.3">
      <c r="A19" s="40">
        <f t="shared" si="4"/>
        <v>12</v>
      </c>
      <c r="B19" s="38" t="s">
        <v>32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9.25" customHeight="1" x14ac:dyDescent="0.3">
      <c r="A20" s="40">
        <f t="shared" si="4"/>
        <v>13</v>
      </c>
      <c r="B20" s="38" t="s">
        <v>33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29.25" customHeight="1" x14ac:dyDescent="0.3">
      <c r="A21" s="40">
        <f t="shared" si="4"/>
        <v>14</v>
      </c>
      <c r="B21" s="38" t="s">
        <v>34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9.25" customHeight="1" x14ac:dyDescent="0.3">
      <c r="A22" s="40">
        <f t="shared" si="4"/>
        <v>15</v>
      </c>
      <c r="B22" s="38" t="s">
        <v>35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9.25" customHeight="1" x14ac:dyDescent="0.3">
      <c r="A23" s="40">
        <f t="shared" si="4"/>
        <v>16</v>
      </c>
      <c r="B23" s="38" t="s">
        <v>36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29.25" customHeight="1" x14ac:dyDescent="0.3">
      <c r="A24" s="40">
        <f t="shared" si="4"/>
        <v>17</v>
      </c>
      <c r="B24" s="38" t="s">
        <v>37</v>
      </c>
      <c r="C24" s="31"/>
      <c r="D24" s="31"/>
      <c r="E24" s="31"/>
      <c r="F24" s="31"/>
      <c r="G24" s="31"/>
      <c r="H24" s="31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22908.225494570881</v>
      </c>
      <c r="R24" s="7">
        <f t="shared" si="20"/>
        <v>0</v>
      </c>
      <c r="S24" s="6">
        <f t="shared" si="20"/>
        <v>22908.225494570881</v>
      </c>
      <c r="T24" s="7">
        <f t="shared" si="20"/>
        <v>44615.637860082315</v>
      </c>
      <c r="U24" s="6">
        <f t="shared" si="20"/>
        <v>85329.920991154169</v>
      </c>
      <c r="V24" s="7">
        <f t="shared" si="20"/>
        <v>0</v>
      </c>
      <c r="W24" s="6">
        <f t="shared" si="20"/>
        <v>85329.920991154169</v>
      </c>
      <c r="X24" s="7">
        <f t="shared" si="20"/>
        <v>0</v>
      </c>
      <c r="Y24" s="6">
        <f t="shared" si="20"/>
        <v>13074.992781583853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274166.92361311626</v>
      </c>
    </row>
    <row r="25" spans="1:34" ht="42" customHeight="1" thickBot="1" x14ac:dyDescent="0.35">
      <c r="A25" s="40">
        <f t="shared" si="4"/>
        <v>18</v>
      </c>
      <c r="B25" s="39" t="s">
        <v>38</v>
      </c>
      <c r="C25" s="32"/>
      <c r="D25" s="32"/>
      <c r="E25" s="32"/>
      <c r="F25" s="32"/>
      <c r="G25" s="32"/>
      <c r="H25" s="32"/>
      <c r="I25" s="91">
        <f>I24/(15*86400)</f>
        <v>0</v>
      </c>
      <c r="J25" s="59">
        <f>J24/(15*86400)</f>
        <v>0</v>
      </c>
      <c r="K25" s="91">
        <f t="shared" ref="K25:AF25" si="21">K24/(15*86400)</f>
        <v>0</v>
      </c>
      <c r="L25" s="59">
        <f t="shared" si="21"/>
        <v>0</v>
      </c>
      <c r="M25" s="91">
        <f t="shared" si="21"/>
        <v>0</v>
      </c>
      <c r="N25" s="59">
        <f t="shared" si="21"/>
        <v>0</v>
      </c>
      <c r="O25" s="91">
        <f t="shared" si="21"/>
        <v>0</v>
      </c>
      <c r="P25" s="59">
        <f t="shared" si="21"/>
        <v>0</v>
      </c>
      <c r="Q25" s="91">
        <f t="shared" si="21"/>
        <v>1.7676099918650372E-2</v>
      </c>
      <c r="R25" s="59">
        <f t="shared" si="21"/>
        <v>0</v>
      </c>
      <c r="S25" s="91">
        <f t="shared" si="21"/>
        <v>1.7676099918650372E-2</v>
      </c>
      <c r="T25" s="59">
        <f t="shared" si="21"/>
        <v>3.4425646496977096E-2</v>
      </c>
      <c r="U25" s="91">
        <f t="shared" si="21"/>
        <v>6.5840988419100438E-2</v>
      </c>
      <c r="V25" s="59">
        <f t="shared" si="21"/>
        <v>0</v>
      </c>
      <c r="W25" s="91">
        <f t="shared" si="21"/>
        <v>6.5840988419100438E-2</v>
      </c>
      <c r="X25" s="59">
        <f t="shared" si="21"/>
        <v>0</v>
      </c>
      <c r="Y25" s="91">
        <f t="shared" si="21"/>
        <v>1.0088728998135689E-2</v>
      </c>
      <c r="Z25" s="59">
        <f t="shared" si="21"/>
        <v>0</v>
      </c>
      <c r="AA25" s="91">
        <f t="shared" si="21"/>
        <v>0</v>
      </c>
      <c r="AB25" s="59">
        <f t="shared" si="21"/>
        <v>0</v>
      </c>
      <c r="AC25" s="91">
        <f t="shared" si="21"/>
        <v>0</v>
      </c>
      <c r="AD25" s="59">
        <f t="shared" si="21"/>
        <v>0</v>
      </c>
      <c r="AE25" s="91">
        <f t="shared" si="21"/>
        <v>0</v>
      </c>
      <c r="AF25" s="59">
        <f t="shared" si="21"/>
        <v>0</v>
      </c>
      <c r="AG25" s="91"/>
      <c r="AH25" s="59"/>
    </row>
    <row r="30" spans="1:34" ht="15" thickBot="1" x14ac:dyDescent="0.35"/>
    <row r="31" spans="1:34" ht="15" thickBot="1" x14ac:dyDescent="0.35">
      <c r="G31" s="6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ლამი-მისაქ. წეროვანი, საგურამო.</vt:lpstr>
      <vt:lpstr>თელოვანი</vt:lpstr>
      <vt:lpstr>თელოვანი-2</vt:lpstr>
      <vt:lpstr>არაგვისპირის არხი</vt:lpstr>
      <vt:lpstr>ბულაჩაურის არხი</vt:lpstr>
      <vt:lpstr>ნარეკვავის არხი</vt:lpstr>
      <vt:lpstr>'არაგვისპირის არხი'!Print_Area</vt:lpstr>
      <vt:lpstr>'ბულაჩაურის არხი'!Print_Area</vt:lpstr>
      <vt:lpstr>'თელოვანი-2'!Print_Area</vt:lpstr>
      <vt:lpstr>'ნარეკვავის არხი'!Print_Area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2025-02-04T13:00:12Z</dcterms:modified>
</cp:coreProperties>
</file>