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14.05.2022 tamaz kereselidze\Desktop\2024-2025 წლის რეჟიმები\რეჟიმისათვის ფართობები სისტემების მიხედვით\შიდა ქართლი სამცხე ჯავახეთი\"/>
    </mc:Choice>
  </mc:AlternateContent>
  <xr:revisionPtr revIDLastSave="0" documentId="13_ncr:1_{C57C36C9-9C96-4DA1-B7F3-564A6A62E513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ტირიფონის სარწყავი სისტემა" sheetId="1" r:id="rId1"/>
    <sheet name="არბო-დიცის სარწყავი სისტემა" sheetId="2" r:id="rId2"/>
    <sheet name="ძევერა-შერთული" sheetId="3" r:id="rId3"/>
    <sheet name="კარბი მერეთი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2" i="4" l="1"/>
  <c r="AC22" i="4"/>
  <c r="AA22" i="4"/>
  <c r="Y22" i="4"/>
  <c r="W22" i="4"/>
  <c r="U22" i="4"/>
  <c r="S22" i="4"/>
  <c r="Q22" i="4"/>
  <c r="O22" i="4"/>
  <c r="M22" i="4"/>
  <c r="K22" i="4"/>
  <c r="I22" i="4"/>
  <c r="AF21" i="4"/>
  <c r="AD21" i="4"/>
  <c r="AB21" i="4"/>
  <c r="Z21" i="4"/>
  <c r="X21" i="4"/>
  <c r="V21" i="4"/>
  <c r="T21" i="4"/>
  <c r="R21" i="4"/>
  <c r="P21" i="4"/>
  <c r="N21" i="4"/>
  <c r="L21" i="4"/>
  <c r="J21" i="4"/>
  <c r="AF20" i="4"/>
  <c r="AD20" i="4"/>
  <c r="AB20" i="4"/>
  <c r="Z20" i="4"/>
  <c r="X20" i="4"/>
  <c r="V20" i="4"/>
  <c r="T20" i="4"/>
  <c r="R20" i="4"/>
  <c r="P20" i="4"/>
  <c r="N20" i="4"/>
  <c r="L20" i="4"/>
  <c r="J20" i="4"/>
  <c r="AF19" i="4"/>
  <c r="AD19" i="4"/>
  <c r="AB19" i="4"/>
  <c r="Z19" i="4"/>
  <c r="Z22" i="4" s="1"/>
  <c r="X19" i="4"/>
  <c r="V19" i="4"/>
  <c r="T19" i="4"/>
  <c r="R19" i="4"/>
  <c r="R22" i="4" s="1"/>
  <c r="P19" i="4"/>
  <c r="N19" i="4"/>
  <c r="L19" i="4"/>
  <c r="J19" i="4"/>
  <c r="J22" i="4" s="1"/>
  <c r="AF18" i="4"/>
  <c r="AF22" i="4" s="1"/>
  <c r="AD18" i="4"/>
  <c r="AD22" i="4" s="1"/>
  <c r="AB18" i="4"/>
  <c r="AB22" i="4" s="1"/>
  <c r="Z18" i="4"/>
  <c r="X18" i="4"/>
  <c r="X22" i="4" s="1"/>
  <c r="V18" i="4"/>
  <c r="V22" i="4" s="1"/>
  <c r="T18" i="4"/>
  <c r="T22" i="4" s="1"/>
  <c r="R18" i="4"/>
  <c r="P18" i="4"/>
  <c r="P22" i="4" s="1"/>
  <c r="N18" i="4"/>
  <c r="N22" i="4" s="1"/>
  <c r="L18" i="4"/>
  <c r="L22" i="4" s="1"/>
  <c r="J18" i="4"/>
  <c r="AF17" i="4"/>
  <c r="AF23" i="4" s="1"/>
  <c r="AF24" i="4" s="1"/>
  <c r="AE17" i="4"/>
  <c r="AE23" i="4" s="1"/>
  <c r="AE24" i="4" s="1"/>
  <c r="AD17" i="4"/>
  <c r="AD23" i="4" s="1"/>
  <c r="AD24" i="4" s="1"/>
  <c r="AC17" i="4"/>
  <c r="AC23" i="4" s="1"/>
  <c r="AC24" i="4" s="1"/>
  <c r="AB17" i="4"/>
  <c r="AB23" i="4" s="1"/>
  <c r="AB24" i="4" s="1"/>
  <c r="Z17" i="4"/>
  <c r="X17" i="4"/>
  <c r="X23" i="4" s="1"/>
  <c r="X24" i="4" s="1"/>
  <c r="N17" i="4"/>
  <c r="N23" i="4" s="1"/>
  <c r="N24" i="4" s="1"/>
  <c r="M17" i="4"/>
  <c r="M23" i="4" s="1"/>
  <c r="M24" i="4" s="1"/>
  <c r="L17" i="4"/>
  <c r="L23" i="4" s="1"/>
  <c r="L24" i="4" s="1"/>
  <c r="K17" i="4"/>
  <c r="K23" i="4" s="1"/>
  <c r="K24" i="4" s="1"/>
  <c r="J17" i="4"/>
  <c r="J23" i="4" s="1"/>
  <c r="J24" i="4" s="1"/>
  <c r="I17" i="4"/>
  <c r="AG16" i="4"/>
  <c r="G16" i="4"/>
  <c r="W16" i="4" s="1"/>
  <c r="E16" i="4"/>
  <c r="D16" i="4"/>
  <c r="AG15" i="4"/>
  <c r="G15" i="4"/>
  <c r="U15" i="4" s="1"/>
  <c r="E15" i="4"/>
  <c r="D15" i="4"/>
  <c r="AH14" i="4"/>
  <c r="AG14" i="4"/>
  <c r="D14" i="4"/>
  <c r="E14" i="4" s="1"/>
  <c r="G14" i="4" s="1"/>
  <c r="AG13" i="4"/>
  <c r="E13" i="4"/>
  <c r="G13" i="4" s="1"/>
  <c r="D13" i="4"/>
  <c r="AG12" i="4"/>
  <c r="E12" i="4"/>
  <c r="G12" i="4" s="1"/>
  <c r="D12" i="4"/>
  <c r="AG11" i="4"/>
  <c r="D11" i="4"/>
  <c r="E11" i="4" s="1"/>
  <c r="G11" i="4" s="1"/>
  <c r="AG10" i="4"/>
  <c r="D10" i="4"/>
  <c r="E10" i="4" s="1"/>
  <c r="G10" i="4" s="1"/>
  <c r="AG9" i="4"/>
  <c r="D9" i="4"/>
  <c r="E9" i="4" s="1"/>
  <c r="G9" i="4" s="1"/>
  <c r="A9" i="4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G8" i="4"/>
  <c r="E8" i="4"/>
  <c r="G8" i="4" s="1"/>
  <c r="D8" i="4"/>
  <c r="A8" i="4"/>
  <c r="AG7" i="4"/>
  <c r="G7" i="4"/>
  <c r="V7" i="4" s="1"/>
  <c r="E7" i="4"/>
  <c r="D7" i="4"/>
  <c r="B6" i="4"/>
  <c r="C6" i="4" s="1"/>
  <c r="D6" i="4" s="1"/>
  <c r="E6" i="4" s="1"/>
  <c r="F6" i="4" s="1"/>
  <c r="G6" i="4" s="1"/>
  <c r="H6" i="4" s="1"/>
  <c r="I6" i="4" s="1"/>
  <c r="J6" i="4" s="1"/>
  <c r="K6" i="4" s="1"/>
  <c r="L6" i="4" s="1"/>
  <c r="M6" i="4" s="1"/>
  <c r="N6" i="4" s="1"/>
  <c r="O6" i="4" s="1"/>
  <c r="P6" i="4" s="1"/>
  <c r="Q6" i="4" s="1"/>
  <c r="R6" i="4" s="1"/>
  <c r="S6" i="4" s="1"/>
  <c r="T6" i="4" s="1"/>
  <c r="U6" i="4" s="1"/>
  <c r="V6" i="4" s="1"/>
  <c r="W6" i="4" s="1"/>
  <c r="X6" i="4" s="1"/>
  <c r="Y6" i="4" s="1"/>
  <c r="Z6" i="4" s="1"/>
  <c r="AA6" i="4" s="1"/>
  <c r="AB6" i="4" s="1"/>
  <c r="AC6" i="4" s="1"/>
  <c r="AD6" i="4" s="1"/>
  <c r="AE6" i="4" s="1"/>
  <c r="AF6" i="4" s="1"/>
  <c r="AG6" i="4" s="1"/>
  <c r="AH6" i="4" s="1"/>
  <c r="AE22" i="3"/>
  <c r="AC22" i="3"/>
  <c r="AA22" i="3"/>
  <c r="Y22" i="3"/>
  <c r="W22" i="3"/>
  <c r="U22" i="3"/>
  <c r="S22" i="3"/>
  <c r="Q22" i="3"/>
  <c r="O22" i="3"/>
  <c r="M22" i="3"/>
  <c r="K22" i="3"/>
  <c r="I22" i="3"/>
  <c r="AF21" i="3"/>
  <c r="AD21" i="3"/>
  <c r="AB21" i="3"/>
  <c r="Z21" i="3"/>
  <c r="X21" i="3"/>
  <c r="V21" i="3"/>
  <c r="T21" i="3"/>
  <c r="R21" i="3"/>
  <c r="P21" i="3"/>
  <c r="N21" i="3"/>
  <c r="L21" i="3"/>
  <c r="J21" i="3"/>
  <c r="AF20" i="3"/>
  <c r="AD20" i="3"/>
  <c r="AB20" i="3"/>
  <c r="AB22" i="3" s="1"/>
  <c r="Z20" i="3"/>
  <c r="X20" i="3"/>
  <c r="V20" i="3"/>
  <c r="T20" i="3"/>
  <c r="T22" i="3" s="1"/>
  <c r="R20" i="3"/>
  <c r="P20" i="3"/>
  <c r="N20" i="3"/>
  <c r="L20" i="3"/>
  <c r="L22" i="3" s="1"/>
  <c r="J20" i="3"/>
  <c r="AF19" i="3"/>
  <c r="AD19" i="3"/>
  <c r="AB19" i="3"/>
  <c r="Z19" i="3"/>
  <c r="X19" i="3"/>
  <c r="V19" i="3"/>
  <c r="T19" i="3"/>
  <c r="R19" i="3"/>
  <c r="P19" i="3"/>
  <c r="N19" i="3"/>
  <c r="L19" i="3"/>
  <c r="J19" i="3"/>
  <c r="AF18" i="3"/>
  <c r="AF22" i="3" s="1"/>
  <c r="AD18" i="3"/>
  <c r="AD22" i="3" s="1"/>
  <c r="AB18" i="3"/>
  <c r="Z18" i="3"/>
  <c r="Z22" i="3" s="1"/>
  <c r="X18" i="3"/>
  <c r="X22" i="3" s="1"/>
  <c r="V18" i="3"/>
  <c r="V22" i="3" s="1"/>
  <c r="T18" i="3"/>
  <c r="R18" i="3"/>
  <c r="R22" i="3" s="1"/>
  <c r="P18" i="3"/>
  <c r="P22" i="3" s="1"/>
  <c r="N18" i="3"/>
  <c r="N22" i="3" s="1"/>
  <c r="L18" i="3"/>
  <c r="J18" i="3"/>
  <c r="J22" i="3" s="1"/>
  <c r="AF17" i="3"/>
  <c r="AF23" i="3" s="1"/>
  <c r="AF24" i="3" s="1"/>
  <c r="AE17" i="3"/>
  <c r="AE23" i="3" s="1"/>
  <c r="AE24" i="3" s="1"/>
  <c r="AD17" i="3"/>
  <c r="AD23" i="3" s="1"/>
  <c r="AD24" i="3" s="1"/>
  <c r="AC17" i="3"/>
  <c r="AC23" i="3" s="1"/>
  <c r="AC24" i="3" s="1"/>
  <c r="AB17" i="3"/>
  <c r="Z17" i="3"/>
  <c r="X17" i="3"/>
  <c r="X23" i="3" s="1"/>
  <c r="X24" i="3" s="1"/>
  <c r="N17" i="3"/>
  <c r="N23" i="3" s="1"/>
  <c r="N24" i="3" s="1"/>
  <c r="M17" i="3"/>
  <c r="M23" i="3" s="1"/>
  <c r="M24" i="3" s="1"/>
  <c r="L17" i="3"/>
  <c r="K17" i="3"/>
  <c r="K23" i="3" s="1"/>
  <c r="K24" i="3" s="1"/>
  <c r="J17" i="3"/>
  <c r="J23" i="3" s="1"/>
  <c r="J24" i="3" s="1"/>
  <c r="I17" i="3"/>
  <c r="AG16" i="3"/>
  <c r="D16" i="3"/>
  <c r="E16" i="3" s="1"/>
  <c r="G16" i="3" s="1"/>
  <c r="AG15" i="3"/>
  <c r="D15" i="3"/>
  <c r="E15" i="3" s="1"/>
  <c r="G15" i="3" s="1"/>
  <c r="AH14" i="3"/>
  <c r="AG14" i="3"/>
  <c r="E14" i="3"/>
  <c r="G14" i="3" s="1"/>
  <c r="D14" i="3"/>
  <c r="AG13" i="3"/>
  <c r="D13" i="3"/>
  <c r="E13" i="3" s="1"/>
  <c r="G13" i="3" s="1"/>
  <c r="AG12" i="3"/>
  <c r="D12" i="3"/>
  <c r="E12" i="3" s="1"/>
  <c r="G12" i="3" s="1"/>
  <c r="AG11" i="3"/>
  <c r="D11" i="3"/>
  <c r="E11" i="3" s="1"/>
  <c r="G11" i="3" s="1"/>
  <c r="AG10" i="3"/>
  <c r="D10" i="3"/>
  <c r="E10" i="3" s="1"/>
  <c r="G10" i="3" s="1"/>
  <c r="AG9" i="3"/>
  <c r="D9" i="3"/>
  <c r="E9" i="3" s="1"/>
  <c r="G9" i="3" s="1"/>
  <c r="AG8" i="3"/>
  <c r="D8" i="3"/>
  <c r="E8" i="3" s="1"/>
  <c r="G8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G7" i="3"/>
  <c r="E7" i="3"/>
  <c r="G7" i="3" s="1"/>
  <c r="D7" i="3"/>
  <c r="B6" i="3"/>
  <c r="C6" i="3" s="1"/>
  <c r="D6" i="3" s="1"/>
  <c r="E6" i="3" s="1"/>
  <c r="F6" i="3" s="1"/>
  <c r="G6" i="3" s="1"/>
  <c r="H6" i="3" s="1"/>
  <c r="I6" i="3" s="1"/>
  <c r="J6" i="3" s="1"/>
  <c r="K6" i="3" s="1"/>
  <c r="L6" i="3" s="1"/>
  <c r="M6" i="3" s="1"/>
  <c r="N6" i="3" s="1"/>
  <c r="O6" i="3" s="1"/>
  <c r="P6" i="3" s="1"/>
  <c r="Q6" i="3" s="1"/>
  <c r="R6" i="3" s="1"/>
  <c r="S6" i="3" s="1"/>
  <c r="T6" i="3" s="1"/>
  <c r="U6" i="3" s="1"/>
  <c r="V6" i="3" s="1"/>
  <c r="W6" i="3" s="1"/>
  <c r="X6" i="3" s="1"/>
  <c r="Y6" i="3" s="1"/>
  <c r="Z6" i="3" s="1"/>
  <c r="AA6" i="3" s="1"/>
  <c r="AB6" i="3" s="1"/>
  <c r="AC6" i="3" s="1"/>
  <c r="AD6" i="3" s="1"/>
  <c r="AE6" i="3" s="1"/>
  <c r="AF6" i="3" s="1"/>
  <c r="AG6" i="3" s="1"/>
  <c r="AH6" i="3" s="1"/>
  <c r="AE22" i="2"/>
  <c r="AC22" i="2"/>
  <c r="AA22" i="2"/>
  <c r="Y22" i="2"/>
  <c r="W22" i="2"/>
  <c r="U22" i="2"/>
  <c r="S22" i="2"/>
  <c r="Q22" i="2"/>
  <c r="O22" i="2"/>
  <c r="M22" i="2"/>
  <c r="K22" i="2"/>
  <c r="I22" i="2"/>
  <c r="AF21" i="2"/>
  <c r="AD21" i="2"/>
  <c r="AB21" i="2"/>
  <c r="Z21" i="2"/>
  <c r="X21" i="2"/>
  <c r="V21" i="2"/>
  <c r="T21" i="2"/>
  <c r="R21" i="2"/>
  <c r="P21" i="2"/>
  <c r="N21" i="2"/>
  <c r="L21" i="2"/>
  <c r="J21" i="2"/>
  <c r="AF20" i="2"/>
  <c r="AD20" i="2"/>
  <c r="AB20" i="2"/>
  <c r="AB22" i="2" s="1"/>
  <c r="Z20" i="2"/>
  <c r="X20" i="2"/>
  <c r="V20" i="2"/>
  <c r="T20" i="2"/>
  <c r="T22" i="2" s="1"/>
  <c r="R20" i="2"/>
  <c r="P20" i="2"/>
  <c r="N20" i="2"/>
  <c r="L20" i="2"/>
  <c r="L22" i="2" s="1"/>
  <c r="J20" i="2"/>
  <c r="AF19" i="2"/>
  <c r="AD19" i="2"/>
  <c r="AB19" i="2"/>
  <c r="Z19" i="2"/>
  <c r="X19" i="2"/>
  <c r="V19" i="2"/>
  <c r="T19" i="2"/>
  <c r="R19" i="2"/>
  <c r="P19" i="2"/>
  <c r="N19" i="2"/>
  <c r="L19" i="2"/>
  <c r="J19" i="2"/>
  <c r="AF18" i="2"/>
  <c r="AF22" i="2" s="1"/>
  <c r="AD18" i="2"/>
  <c r="AD22" i="2" s="1"/>
  <c r="AB18" i="2"/>
  <c r="Z18" i="2"/>
  <c r="Z22" i="2" s="1"/>
  <c r="X18" i="2"/>
  <c r="X22" i="2" s="1"/>
  <c r="V18" i="2"/>
  <c r="V22" i="2" s="1"/>
  <c r="T18" i="2"/>
  <c r="R18" i="2"/>
  <c r="R22" i="2" s="1"/>
  <c r="P18" i="2"/>
  <c r="P22" i="2" s="1"/>
  <c r="N18" i="2"/>
  <c r="N22" i="2" s="1"/>
  <c r="L18" i="2"/>
  <c r="J18" i="2"/>
  <c r="J22" i="2" s="1"/>
  <c r="AF17" i="2"/>
  <c r="AF23" i="2" s="1"/>
  <c r="AF24" i="2" s="1"/>
  <c r="AE17" i="2"/>
  <c r="AE23" i="2" s="1"/>
  <c r="AE24" i="2" s="1"/>
  <c r="AD17" i="2"/>
  <c r="AD23" i="2" s="1"/>
  <c r="AD24" i="2" s="1"/>
  <c r="AC17" i="2"/>
  <c r="AC23" i="2" s="1"/>
  <c r="AC24" i="2" s="1"/>
  <c r="AB17" i="2"/>
  <c r="Z17" i="2"/>
  <c r="X17" i="2"/>
  <c r="X23" i="2" s="1"/>
  <c r="X24" i="2" s="1"/>
  <c r="N17" i="2"/>
  <c r="N23" i="2" s="1"/>
  <c r="N24" i="2" s="1"/>
  <c r="M17" i="2"/>
  <c r="M23" i="2" s="1"/>
  <c r="M24" i="2" s="1"/>
  <c r="L17" i="2"/>
  <c r="K17" i="2"/>
  <c r="K23" i="2" s="1"/>
  <c r="K24" i="2" s="1"/>
  <c r="J17" i="2"/>
  <c r="J23" i="2" s="1"/>
  <c r="J24" i="2" s="1"/>
  <c r="I17" i="2"/>
  <c r="AG16" i="2"/>
  <c r="E16" i="2"/>
  <c r="G16" i="2" s="1"/>
  <c r="D16" i="2"/>
  <c r="AG15" i="2"/>
  <c r="E15" i="2"/>
  <c r="G15" i="2" s="1"/>
  <c r="D15" i="2"/>
  <c r="AH14" i="2"/>
  <c r="AG14" i="2"/>
  <c r="E14" i="2"/>
  <c r="G14" i="2" s="1"/>
  <c r="D14" i="2"/>
  <c r="AG13" i="2"/>
  <c r="D13" i="2"/>
  <c r="E13" i="2" s="1"/>
  <c r="G13" i="2" s="1"/>
  <c r="AG12" i="2"/>
  <c r="D12" i="2"/>
  <c r="E12" i="2" s="1"/>
  <c r="G12" i="2" s="1"/>
  <c r="AG11" i="2"/>
  <c r="D11" i="2"/>
  <c r="E11" i="2" s="1"/>
  <c r="G11" i="2" s="1"/>
  <c r="AG10" i="2"/>
  <c r="D10" i="2"/>
  <c r="E10" i="2" s="1"/>
  <c r="G10" i="2" s="1"/>
  <c r="AG9" i="2"/>
  <c r="D9" i="2"/>
  <c r="E9" i="2" s="1"/>
  <c r="G9" i="2" s="1"/>
  <c r="AG8" i="2"/>
  <c r="D8" i="2"/>
  <c r="E8" i="2" s="1"/>
  <c r="G8" i="2" s="1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G7" i="2"/>
  <c r="E7" i="2"/>
  <c r="G7" i="2" s="1"/>
  <c r="D7" i="2"/>
  <c r="B6" i="2"/>
  <c r="C6" i="2" s="1"/>
  <c r="D6" i="2" s="1"/>
  <c r="E6" i="2" s="1"/>
  <c r="F6" i="2" s="1"/>
  <c r="G6" i="2" s="1"/>
  <c r="H6" i="2" s="1"/>
  <c r="I6" i="2" s="1"/>
  <c r="J6" i="2" s="1"/>
  <c r="K6" i="2" s="1"/>
  <c r="L6" i="2" s="1"/>
  <c r="M6" i="2" s="1"/>
  <c r="N6" i="2" s="1"/>
  <c r="O6" i="2" s="1"/>
  <c r="P6" i="2" s="1"/>
  <c r="Q6" i="2" s="1"/>
  <c r="R6" i="2" s="1"/>
  <c r="S6" i="2" s="1"/>
  <c r="T6" i="2" s="1"/>
  <c r="U6" i="2" s="1"/>
  <c r="V6" i="2" s="1"/>
  <c r="W6" i="2" s="1"/>
  <c r="X6" i="2" s="1"/>
  <c r="Y6" i="2" s="1"/>
  <c r="Z6" i="2" s="1"/>
  <c r="AA6" i="2" s="1"/>
  <c r="AB6" i="2" s="1"/>
  <c r="AC6" i="2" s="1"/>
  <c r="AD6" i="2" s="1"/>
  <c r="AE6" i="2" s="1"/>
  <c r="AF6" i="2" s="1"/>
  <c r="AG6" i="2" s="1"/>
  <c r="AH6" i="2" s="1"/>
  <c r="AE22" i="1"/>
  <c r="AC22" i="1"/>
  <c r="AA22" i="1"/>
  <c r="Y22" i="1"/>
  <c r="W22" i="1"/>
  <c r="U22" i="1"/>
  <c r="S22" i="1"/>
  <c r="Q22" i="1"/>
  <c r="O22" i="1"/>
  <c r="M22" i="1"/>
  <c r="K22" i="1"/>
  <c r="I22" i="1"/>
  <c r="AF21" i="1"/>
  <c r="AD21" i="1"/>
  <c r="AB21" i="1"/>
  <c r="Z21" i="1"/>
  <c r="X21" i="1"/>
  <c r="V21" i="1"/>
  <c r="T21" i="1"/>
  <c r="R21" i="1"/>
  <c r="P21" i="1"/>
  <c r="N21" i="1"/>
  <c r="L21" i="1"/>
  <c r="J21" i="1"/>
  <c r="AF20" i="1"/>
  <c r="AD20" i="1"/>
  <c r="AB20" i="1"/>
  <c r="Z20" i="1"/>
  <c r="X20" i="1"/>
  <c r="V20" i="1"/>
  <c r="T20" i="1"/>
  <c r="R20" i="1"/>
  <c r="P20" i="1"/>
  <c r="N20" i="1"/>
  <c r="L20" i="1"/>
  <c r="J20" i="1"/>
  <c r="AF19" i="1"/>
  <c r="AD19" i="1"/>
  <c r="AB19" i="1"/>
  <c r="AB22" i="1" s="1"/>
  <c r="Z19" i="1"/>
  <c r="X19" i="1"/>
  <c r="V19" i="1"/>
  <c r="T19" i="1"/>
  <c r="T22" i="1" s="1"/>
  <c r="R19" i="1"/>
  <c r="P19" i="1"/>
  <c r="N19" i="1"/>
  <c r="L19" i="1"/>
  <c r="L22" i="1" s="1"/>
  <c r="J19" i="1"/>
  <c r="AF18" i="1"/>
  <c r="AF22" i="1" s="1"/>
  <c r="AD18" i="1"/>
  <c r="AD22" i="1" s="1"/>
  <c r="AB18" i="1"/>
  <c r="Z18" i="1"/>
  <c r="Z22" i="1" s="1"/>
  <c r="X18" i="1"/>
  <c r="X22" i="1" s="1"/>
  <c r="V18" i="1"/>
  <c r="V22" i="1" s="1"/>
  <c r="T18" i="1"/>
  <c r="R18" i="1"/>
  <c r="R22" i="1" s="1"/>
  <c r="P18" i="1"/>
  <c r="P22" i="1" s="1"/>
  <c r="N18" i="1"/>
  <c r="N22" i="1" s="1"/>
  <c r="L18" i="1"/>
  <c r="J18" i="1"/>
  <c r="J22" i="1" s="1"/>
  <c r="AF17" i="1"/>
  <c r="AF23" i="1" s="1"/>
  <c r="AF24" i="1" s="1"/>
  <c r="AE17" i="1"/>
  <c r="AE23" i="1" s="1"/>
  <c r="AE24" i="1" s="1"/>
  <c r="AD17" i="1"/>
  <c r="AD23" i="1" s="1"/>
  <c r="AD24" i="1" s="1"/>
  <c r="AC17" i="1"/>
  <c r="AC23" i="1" s="1"/>
  <c r="AC24" i="1" s="1"/>
  <c r="AB17" i="1"/>
  <c r="Z17" i="1"/>
  <c r="X17" i="1"/>
  <c r="X23" i="1" s="1"/>
  <c r="X24" i="1" s="1"/>
  <c r="N17" i="1"/>
  <c r="N23" i="1" s="1"/>
  <c r="N24" i="1" s="1"/>
  <c r="M17" i="1"/>
  <c r="M23" i="1" s="1"/>
  <c r="M24" i="1" s="1"/>
  <c r="L17" i="1"/>
  <c r="K17" i="1"/>
  <c r="K23" i="1" s="1"/>
  <c r="K24" i="1" s="1"/>
  <c r="J17" i="1"/>
  <c r="J23" i="1" s="1"/>
  <c r="J24" i="1" s="1"/>
  <c r="I17" i="1"/>
  <c r="I23" i="1" s="1"/>
  <c r="AG16" i="1"/>
  <c r="D16" i="1"/>
  <c r="E16" i="1" s="1"/>
  <c r="G16" i="1" s="1"/>
  <c r="AG15" i="1"/>
  <c r="D15" i="1"/>
  <c r="E15" i="1" s="1"/>
  <c r="G15" i="1" s="1"/>
  <c r="AH14" i="1"/>
  <c r="AG14" i="1"/>
  <c r="D14" i="1"/>
  <c r="E14" i="1" s="1"/>
  <c r="G14" i="1" s="1"/>
  <c r="AG13" i="1"/>
  <c r="E13" i="1"/>
  <c r="G13" i="1" s="1"/>
  <c r="D13" i="1"/>
  <c r="AG12" i="1"/>
  <c r="E12" i="1"/>
  <c r="G12" i="1" s="1"/>
  <c r="D12" i="1"/>
  <c r="AG11" i="1"/>
  <c r="E11" i="1"/>
  <c r="G11" i="1" s="1"/>
  <c r="D11" i="1"/>
  <c r="AG10" i="1"/>
  <c r="E10" i="1"/>
  <c r="G10" i="1" s="1"/>
  <c r="D10" i="1"/>
  <c r="AG9" i="1"/>
  <c r="E9" i="1"/>
  <c r="G9" i="1" s="1"/>
  <c r="D9" i="1"/>
  <c r="AG8" i="1"/>
  <c r="E8" i="1"/>
  <c r="G8" i="1" s="1"/>
  <c r="D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G7" i="1"/>
  <c r="D7" i="1"/>
  <c r="E7" i="1" s="1"/>
  <c r="G7" i="1" s="1"/>
  <c r="C6" i="1"/>
  <c r="D6" i="1" s="1"/>
  <c r="E6" i="1" s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AG6" i="1" s="1"/>
  <c r="AH6" i="1" s="1"/>
  <c r="B6" i="1"/>
  <c r="AG17" i="4" l="1"/>
  <c r="R9" i="4"/>
  <c r="AA9" i="4"/>
  <c r="AA17" i="4" s="1"/>
  <c r="AA23" i="4" s="1"/>
  <c r="AA24" i="4" s="1"/>
  <c r="U8" i="4"/>
  <c r="S8" i="4"/>
  <c r="O8" i="4"/>
  <c r="W8" i="4"/>
  <c r="P10" i="4"/>
  <c r="R10" i="4"/>
  <c r="W13" i="4"/>
  <c r="U13" i="4"/>
  <c r="P13" i="4"/>
  <c r="AH13" i="4" s="1"/>
  <c r="Z23" i="4"/>
  <c r="Z24" i="4" s="1"/>
  <c r="Q11" i="4"/>
  <c r="Y11" i="4"/>
  <c r="W11" i="4"/>
  <c r="T11" i="4"/>
  <c r="S12" i="4"/>
  <c r="Y12" i="4"/>
  <c r="R12" i="4"/>
  <c r="W12" i="4"/>
  <c r="P12" i="4"/>
  <c r="V12" i="4"/>
  <c r="V17" i="4" s="1"/>
  <c r="V23" i="4" s="1"/>
  <c r="V24" i="4" s="1"/>
  <c r="O7" i="4"/>
  <c r="O15" i="4"/>
  <c r="W15" i="4"/>
  <c r="S16" i="4"/>
  <c r="T7" i="4"/>
  <c r="T17" i="4" s="1"/>
  <c r="T23" i="4" s="1"/>
  <c r="T24" i="4" s="1"/>
  <c r="Q15" i="4"/>
  <c r="Y15" i="4"/>
  <c r="U16" i="4"/>
  <c r="S15" i="4"/>
  <c r="I23" i="4"/>
  <c r="AG17" i="3"/>
  <c r="V7" i="3"/>
  <c r="O7" i="3"/>
  <c r="T7" i="3"/>
  <c r="R9" i="3"/>
  <c r="AA9" i="3"/>
  <c r="AA17" i="3" s="1"/>
  <c r="AA23" i="3" s="1"/>
  <c r="AA24" i="3" s="1"/>
  <c r="Q11" i="3"/>
  <c r="Y11" i="3"/>
  <c r="T11" i="3"/>
  <c r="W11" i="3"/>
  <c r="W13" i="3"/>
  <c r="U13" i="3"/>
  <c r="P13" i="3"/>
  <c r="S16" i="3"/>
  <c r="W16" i="3"/>
  <c r="U16" i="3"/>
  <c r="L23" i="3"/>
  <c r="L24" i="3" s="1"/>
  <c r="Z23" i="3"/>
  <c r="Z24" i="3" s="1"/>
  <c r="U8" i="3"/>
  <c r="W8" i="3"/>
  <c r="S8" i="3"/>
  <c r="O8" i="3"/>
  <c r="P10" i="3"/>
  <c r="R10" i="3"/>
  <c r="S12" i="3"/>
  <c r="V12" i="3"/>
  <c r="Y12" i="3"/>
  <c r="R12" i="3"/>
  <c r="W12" i="3"/>
  <c r="P12" i="3"/>
  <c r="U15" i="3"/>
  <c r="W15" i="3"/>
  <c r="S15" i="3"/>
  <c r="O15" i="3"/>
  <c r="Y15" i="3"/>
  <c r="Q15" i="3"/>
  <c r="AB23" i="3"/>
  <c r="AB24" i="3" s="1"/>
  <c r="I23" i="3"/>
  <c r="AG17" i="2"/>
  <c r="U8" i="2"/>
  <c r="W8" i="2"/>
  <c r="S8" i="2"/>
  <c r="O8" i="2"/>
  <c r="AH8" i="2" s="1"/>
  <c r="S12" i="2"/>
  <c r="V12" i="2"/>
  <c r="Y12" i="2"/>
  <c r="R12" i="2"/>
  <c r="W12" i="2"/>
  <c r="P12" i="2"/>
  <c r="S16" i="2"/>
  <c r="W16" i="2"/>
  <c r="U16" i="2"/>
  <c r="V7" i="2"/>
  <c r="V17" i="2" s="1"/>
  <c r="V23" i="2" s="1"/>
  <c r="V24" i="2" s="1"/>
  <c r="O7" i="2"/>
  <c r="T7" i="2"/>
  <c r="U15" i="2"/>
  <c r="W15" i="2"/>
  <c r="S15" i="2"/>
  <c r="Y15" i="2"/>
  <c r="Q15" i="2"/>
  <c r="O15" i="2"/>
  <c r="L23" i="2"/>
  <c r="L24" i="2" s="1"/>
  <c r="Z23" i="2"/>
  <c r="Z24" i="2" s="1"/>
  <c r="P10" i="2"/>
  <c r="R10" i="2"/>
  <c r="R9" i="2"/>
  <c r="AA9" i="2"/>
  <c r="AA17" i="2" s="1"/>
  <c r="AA23" i="2" s="1"/>
  <c r="AA24" i="2" s="1"/>
  <c r="Q11" i="2"/>
  <c r="Y11" i="2"/>
  <c r="W11" i="2"/>
  <c r="T11" i="2"/>
  <c r="W13" i="2"/>
  <c r="U13" i="2"/>
  <c r="P13" i="2"/>
  <c r="AB23" i="2"/>
  <c r="AB24" i="2" s="1"/>
  <c r="I23" i="2"/>
  <c r="AG17" i="1"/>
  <c r="Q11" i="1"/>
  <c r="Y11" i="1"/>
  <c r="T11" i="1"/>
  <c r="W11" i="1"/>
  <c r="W16" i="1"/>
  <c r="U16" i="1"/>
  <c r="S16" i="1"/>
  <c r="AH16" i="1" s="1"/>
  <c r="R9" i="1"/>
  <c r="AA9" i="1"/>
  <c r="AA17" i="1" s="1"/>
  <c r="AA23" i="1" s="1"/>
  <c r="AA24" i="1" s="1"/>
  <c r="W13" i="1"/>
  <c r="U13" i="1"/>
  <c r="P13" i="1"/>
  <c r="AH13" i="1" s="1"/>
  <c r="L23" i="1"/>
  <c r="L24" i="1" s="1"/>
  <c r="Z23" i="1"/>
  <c r="Z24" i="1" s="1"/>
  <c r="P10" i="1"/>
  <c r="R10" i="1"/>
  <c r="T7" i="1"/>
  <c r="T17" i="1" s="1"/>
  <c r="T23" i="1" s="1"/>
  <c r="T24" i="1" s="1"/>
  <c r="V7" i="1"/>
  <c r="O7" i="1"/>
  <c r="U8" i="1"/>
  <c r="U17" i="1" s="1"/>
  <c r="U23" i="1" s="1"/>
  <c r="U24" i="1" s="1"/>
  <c r="O8" i="1"/>
  <c r="S8" i="1"/>
  <c r="W8" i="1"/>
  <c r="S12" i="1"/>
  <c r="Y12" i="1"/>
  <c r="R12" i="1"/>
  <c r="P12" i="1"/>
  <c r="V12" i="1"/>
  <c r="W12" i="1"/>
  <c r="U15" i="1"/>
  <c r="S15" i="1"/>
  <c r="Q15" i="1"/>
  <c r="W15" i="1"/>
  <c r="O15" i="1"/>
  <c r="Y15" i="1"/>
  <c r="I24" i="1"/>
  <c r="AB23" i="1"/>
  <c r="AB24" i="1" s="1"/>
  <c r="U17" i="4" l="1"/>
  <c r="U23" i="4" s="1"/>
  <c r="U24" i="4" s="1"/>
  <c r="Y17" i="4"/>
  <c r="Y23" i="4" s="1"/>
  <c r="Y24" i="4" s="1"/>
  <c r="W17" i="4"/>
  <c r="W23" i="4" s="1"/>
  <c r="W24" i="4" s="1"/>
  <c r="AH16" i="4"/>
  <c r="AH10" i="4"/>
  <c r="P17" i="4"/>
  <c r="P23" i="4" s="1"/>
  <c r="P24" i="4" s="1"/>
  <c r="I24" i="4"/>
  <c r="AH15" i="4"/>
  <c r="AH12" i="4"/>
  <c r="Q17" i="4"/>
  <c r="Q23" i="4" s="1"/>
  <c r="Q24" i="4" s="1"/>
  <c r="AH11" i="4"/>
  <c r="AH8" i="4"/>
  <c r="O17" i="4"/>
  <c r="AH7" i="4"/>
  <c r="S17" i="4"/>
  <c r="S23" i="4" s="1"/>
  <c r="S24" i="4" s="1"/>
  <c r="R17" i="4"/>
  <c r="R23" i="4" s="1"/>
  <c r="R24" i="4" s="1"/>
  <c r="AH9" i="4"/>
  <c r="AH13" i="3"/>
  <c r="Y17" i="3"/>
  <c r="Y23" i="3" s="1"/>
  <c r="Y24" i="3" s="1"/>
  <c r="S17" i="3"/>
  <c r="S23" i="3" s="1"/>
  <c r="S24" i="3" s="1"/>
  <c r="R17" i="3"/>
  <c r="R23" i="3" s="1"/>
  <c r="R24" i="3" s="1"/>
  <c r="AH9" i="3"/>
  <c r="W17" i="3"/>
  <c r="W23" i="3" s="1"/>
  <c r="W24" i="3" s="1"/>
  <c r="T17" i="3"/>
  <c r="T23" i="3" s="1"/>
  <c r="T24" i="3" s="1"/>
  <c r="I24" i="3"/>
  <c r="AH10" i="3"/>
  <c r="P17" i="3"/>
  <c r="P23" i="3" s="1"/>
  <c r="P24" i="3" s="1"/>
  <c r="U17" i="3"/>
  <c r="U23" i="3" s="1"/>
  <c r="U24" i="3" s="1"/>
  <c r="AH11" i="3"/>
  <c r="Q17" i="3"/>
  <c r="Q23" i="3" s="1"/>
  <c r="Q24" i="3" s="1"/>
  <c r="O17" i="3"/>
  <c r="AH7" i="3"/>
  <c r="AH15" i="3"/>
  <c r="AH12" i="3"/>
  <c r="AH8" i="3"/>
  <c r="AH16" i="3"/>
  <c r="V17" i="3"/>
  <c r="V23" i="3" s="1"/>
  <c r="V24" i="3" s="1"/>
  <c r="AH13" i="2"/>
  <c r="R17" i="2"/>
  <c r="R23" i="2" s="1"/>
  <c r="R24" i="2" s="1"/>
  <c r="AH9" i="2"/>
  <c r="AH16" i="2"/>
  <c r="S17" i="2"/>
  <c r="S23" i="2" s="1"/>
  <c r="S24" i="2" s="1"/>
  <c r="I24" i="2"/>
  <c r="Y17" i="2"/>
  <c r="Y23" i="2" s="1"/>
  <c r="Y24" i="2" s="1"/>
  <c r="AH15" i="2"/>
  <c r="AH12" i="2"/>
  <c r="W17" i="2"/>
  <c r="W23" i="2" s="1"/>
  <c r="W24" i="2" s="1"/>
  <c r="T17" i="2"/>
  <c r="T23" i="2" s="1"/>
  <c r="T24" i="2" s="1"/>
  <c r="AH7" i="2"/>
  <c r="O17" i="2"/>
  <c r="AH11" i="2"/>
  <c r="Q17" i="2"/>
  <c r="Q23" i="2" s="1"/>
  <c r="Q24" i="2" s="1"/>
  <c r="AH10" i="2"/>
  <c r="P17" i="2"/>
  <c r="P23" i="2" s="1"/>
  <c r="P24" i="2" s="1"/>
  <c r="U17" i="2"/>
  <c r="U23" i="2" s="1"/>
  <c r="U24" i="2" s="1"/>
  <c r="AH8" i="1"/>
  <c r="R17" i="1"/>
  <c r="R23" i="1" s="1"/>
  <c r="R24" i="1" s="1"/>
  <c r="AH9" i="1"/>
  <c r="AH12" i="1"/>
  <c r="W17" i="1"/>
  <c r="W23" i="1" s="1"/>
  <c r="W24" i="1" s="1"/>
  <c r="O17" i="1"/>
  <c r="AH7" i="1"/>
  <c r="AH10" i="1"/>
  <c r="P17" i="1"/>
  <c r="P23" i="1" s="1"/>
  <c r="P24" i="1" s="1"/>
  <c r="AH15" i="1"/>
  <c r="S17" i="1"/>
  <c r="S23" i="1" s="1"/>
  <c r="S24" i="1" s="1"/>
  <c r="V17" i="1"/>
  <c r="V23" i="1" s="1"/>
  <c r="V24" i="1" s="1"/>
  <c r="Y17" i="1"/>
  <c r="Y23" i="1" s="1"/>
  <c r="Y24" i="1" s="1"/>
  <c r="Q17" i="1"/>
  <c r="Q23" i="1" s="1"/>
  <c r="Q24" i="1" s="1"/>
  <c r="AH11" i="1"/>
  <c r="O23" i="4" l="1"/>
  <c r="AH17" i="4"/>
  <c r="O23" i="3"/>
  <c r="AH17" i="3"/>
  <c r="O23" i="2"/>
  <c r="AH17" i="2"/>
  <c r="O23" i="1"/>
  <c r="AH17" i="1"/>
  <c r="O24" i="4" l="1"/>
  <c r="AH23" i="4"/>
  <c r="O24" i="3"/>
  <c r="AH23" i="3"/>
  <c r="O24" i="2"/>
  <c r="AH23" i="2"/>
  <c r="O24" i="1"/>
  <c r="AH23" i="1"/>
</calcChain>
</file>

<file path=xl/sharedStrings.xml><?xml version="1.0" encoding="utf-8"?>
<sst xmlns="http://schemas.openxmlformats.org/spreadsheetml/2006/main" count="272" uniqueCount="50">
  <si>
    <t>აგროვადების მიხედვით დადგენილი მორწყვის ნორმები, ჯერადობა და ვადები კულტურების მიხედვით</t>
  </si>
  <si>
    <r>
      <rPr>
        <b/>
        <sz val="12"/>
        <color theme="1"/>
        <rFont val="Sylfaen"/>
        <family val="1"/>
      </rPr>
      <t>V  ზონა</t>
    </r>
    <r>
      <rPr>
        <sz val="12"/>
        <color theme="1"/>
        <rFont val="Sylfaen"/>
        <family val="1"/>
      </rPr>
      <t>, ქვეზონა - ტირიფონის სარწყავი  სისტემის ცენტრალური ნაწილი, ტაშისკარის სარწყავი სისტემის ბოლო ნაწილი რომლებიც მოხვედრილია სარწყავი სისტემის ზონაში</t>
    </r>
  </si>
  <si>
    <t>№</t>
  </si>
  <si>
    <t>კულტურა</t>
  </si>
  <si>
    <r>
      <t>მ</t>
    </r>
    <r>
      <rPr>
        <b/>
        <vertAlign val="superscript"/>
        <sz val="11"/>
        <color theme="1"/>
        <rFont val="Sylfaen"/>
        <family val="1"/>
      </rPr>
      <t>3</t>
    </r>
    <r>
      <rPr>
        <b/>
        <sz val="11"/>
        <color theme="1"/>
        <rFont val="Sylfaen"/>
        <family val="1"/>
      </rPr>
      <t>/ჰა</t>
    </r>
  </si>
  <si>
    <t>q 
(ლ/წმ) 1 ჰა-ზე</t>
  </si>
  <si>
    <t>q 15
(ლ/წმ) 1 ჰა-ზე</t>
  </si>
  <si>
    <t>F
საერთო ფართობი (ჰა)</t>
  </si>
  <si>
    <t>Q ხარჯი
(ლ/წმ)</t>
  </si>
  <si>
    <t>მორწყვის ჯერადობა n</t>
  </si>
  <si>
    <t>იანვარი I</t>
  </si>
  <si>
    <t>თებერვალი II</t>
  </si>
  <si>
    <t>მარტი
III</t>
  </si>
  <si>
    <t>აპრილი IV</t>
  </si>
  <si>
    <t>მაისი 
V</t>
  </si>
  <si>
    <t>ივნისი 
VI</t>
  </si>
  <si>
    <t>ივლისი VII</t>
  </si>
  <si>
    <t>აგვისტო VIII</t>
  </si>
  <si>
    <t>სექტემბერი IX</t>
  </si>
  <si>
    <t>ოქტომბერი X</t>
  </si>
  <si>
    <t>ნოემბერი  XI</t>
  </si>
  <si>
    <t>დეკემბერი XII</t>
  </si>
  <si>
    <t>ჯამი</t>
  </si>
  <si>
    <t>1-15</t>
  </si>
  <si>
    <t>16-31</t>
  </si>
  <si>
    <t>16-30</t>
  </si>
  <si>
    <t>ჰექტარ რწყვა</t>
  </si>
  <si>
    <t>წყლის მოცულობა</t>
  </si>
  <si>
    <t>ვენახი</t>
  </si>
  <si>
    <t>ბაღი</t>
  </si>
  <si>
    <t>საშემოდგომო თავთავიანი</t>
  </si>
  <si>
    <t>საგაზაფულო თავთავიანი</t>
  </si>
  <si>
    <t xml:space="preserve"> სიმინდი სამარცვლე</t>
  </si>
  <si>
    <t>მრავალწლიანი ბალახები</t>
  </si>
  <si>
    <t>კარტოფილი</t>
  </si>
  <si>
    <t>მზესუმზირა</t>
  </si>
  <si>
    <t xml:space="preserve"> ბოსტნები</t>
  </si>
  <si>
    <t>ბაღჩა</t>
  </si>
  <si>
    <r>
      <t xml:space="preserve">წყლის ნეტო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</si>
  <si>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ფართობის მ.ქ.კ</t>
  </si>
  <si>
    <t>სარწყავი ქსელის მ.ქ.კ.</t>
  </si>
  <si>
    <t>გამანაწილებლის მ.ქ.კ</t>
  </si>
  <si>
    <t>დროის გამოყენების კოეფიციენტი</t>
  </si>
  <si>
    <t>საშუალო მ.ქ.კ</t>
  </si>
  <si>
    <r>
      <t xml:space="preserve">წყლის ბრუტო </t>
    </r>
    <r>
      <rPr>
        <b/>
        <sz val="12"/>
        <color theme="1"/>
        <rFont val="Sylfaen"/>
        <family val="1"/>
      </rPr>
      <t xml:space="preserve">W </t>
    </r>
    <r>
      <rPr>
        <b/>
        <sz val="11"/>
        <color theme="1"/>
        <rFont val="Sylfaen"/>
        <family val="1"/>
      </rPr>
      <t xml:space="preserve"> მოცულობა</t>
    </r>
  </si>
  <si>
    <t>წყლის ყოველდღიური ხარჯი  Q მ³/წმ</t>
  </si>
  <si>
    <t>ტირიფონი (ტირიფონის ს.ს)</t>
  </si>
  <si>
    <t>ტირიფონი (მერეთის თემის ს.ს.)</t>
  </si>
  <si>
    <t>ტირიფონი (არბო-დიცის ს.ს)</t>
  </si>
  <si>
    <t>ტირიფონი (ძევერა-შერთულის ს.ს)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</si>
</sst>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Sylfaen"/>
      <family val="1"/>
    </font>
    <font>
      <sz val="11"/>
      <color theme="1"/>
      <name val="Sylfaen"/>
      <family val="1"/>
    </font>
    <font>
      <sz val="12"/>
      <color theme="1"/>
      <name val="Sylfaen"/>
      <family val="1"/>
    </font>
    <font>
      <b/>
      <sz val="12"/>
      <color theme="1"/>
      <name val="Sylfaen"/>
      <family val="1"/>
    </font>
    <font>
      <b/>
      <sz val="11"/>
      <color theme="1"/>
      <name val="Sylfaen"/>
      <family val="1"/>
    </font>
    <font>
      <b/>
      <vertAlign val="superscript"/>
      <sz val="11"/>
      <color theme="1"/>
      <name val="Sylfaen"/>
      <family val="1"/>
    </font>
    <font>
      <sz val="10"/>
      <color theme="1"/>
      <name val="Sylfaen"/>
      <family val="1"/>
    </font>
    <font>
      <sz val="1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0" xfId="0" applyFont="1"/>
    <xf numFmtId="49" fontId="5" fillId="2" borderId="19" xfId="0" applyNumberFormat="1" applyFont="1" applyFill="1" applyBorder="1" applyAlignment="1">
      <alignment horizontal="center" vertical="center"/>
    </xf>
    <xf numFmtId="49" fontId="5" fillId="3" borderId="19" xfId="0" applyNumberFormat="1" applyFont="1" applyFill="1" applyBorder="1" applyAlignment="1">
      <alignment horizontal="center" vertical="center"/>
    </xf>
    <xf numFmtId="49" fontId="5" fillId="3" borderId="20" xfId="0" applyNumberFormat="1" applyFont="1" applyFill="1" applyBorder="1" applyAlignment="1">
      <alignment horizontal="center" vertical="center"/>
    </xf>
    <xf numFmtId="49" fontId="5" fillId="3" borderId="21" xfId="0" applyNumberFormat="1" applyFont="1" applyFill="1" applyBorder="1" applyAlignment="1">
      <alignment horizontal="center" vertical="center"/>
    </xf>
    <xf numFmtId="49" fontId="5" fillId="2" borderId="19" xfId="0" applyNumberFormat="1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5" borderId="23" xfId="0" applyFont="1" applyFill="1" applyBorder="1" applyAlignment="1">
      <alignment horizontal="center" vertical="center"/>
    </xf>
    <xf numFmtId="0" fontId="8" fillId="5" borderId="24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center" wrapText="1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5" borderId="2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0" fontId="8" fillId="5" borderId="27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left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5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 vertical="center"/>
    </xf>
    <xf numFmtId="164" fontId="2" fillId="0" borderId="29" xfId="0" applyNumberFormat="1" applyFont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164" fontId="4" fillId="0" borderId="31" xfId="0" applyNumberFormat="1" applyFont="1" applyBorder="1" applyAlignment="1">
      <alignment horizontal="center" vertical="center"/>
    </xf>
    <xf numFmtId="164" fontId="4" fillId="0" borderId="32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2" fontId="2" fillId="0" borderId="26" xfId="0" applyNumberFormat="1" applyFont="1" applyBorder="1" applyAlignment="1">
      <alignment horizontal="center" vertical="center"/>
    </xf>
    <xf numFmtId="2" fontId="2" fillId="0" borderId="27" xfId="0" applyNumberFormat="1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2" fontId="4" fillId="0" borderId="33" xfId="0" applyNumberFormat="1" applyFont="1" applyBorder="1" applyAlignment="1">
      <alignment horizontal="center" vertical="center"/>
    </xf>
    <xf numFmtId="2" fontId="3" fillId="0" borderId="26" xfId="0" applyNumberFormat="1" applyFont="1" applyBorder="1" applyAlignment="1">
      <alignment horizontal="center" vertical="center"/>
    </xf>
    <xf numFmtId="2" fontId="3" fillId="0" borderId="27" xfId="0" applyNumberFormat="1" applyFont="1" applyBorder="1" applyAlignment="1">
      <alignment horizontal="center" vertical="center"/>
    </xf>
    <xf numFmtId="164" fontId="5" fillId="0" borderId="26" xfId="0" applyNumberFormat="1" applyFont="1" applyBorder="1" applyAlignment="1">
      <alignment horizontal="center" vertical="center"/>
    </xf>
    <xf numFmtId="164" fontId="5" fillId="0" borderId="27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64" fontId="5" fillId="0" borderId="28" xfId="0" applyNumberFormat="1" applyFont="1" applyBorder="1" applyAlignment="1">
      <alignment horizontal="center" vertical="center"/>
    </xf>
    <xf numFmtId="164" fontId="5" fillId="0" borderId="29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0" borderId="30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view="pageBreakPreview" zoomScale="50" zoomScaleNormal="100" zoomScaleSheetLayoutView="50" workbookViewId="0">
      <selection activeCell="AH14" sqref="AH14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6.7109375" style="63" customWidth="1"/>
    <col min="13" max="14" width="6.7109375" style="1" customWidth="1"/>
    <col min="15" max="32" width="16.140625" style="1" customWidth="1"/>
    <col min="33" max="33" width="16.140625" style="63" customWidth="1"/>
    <col min="34" max="34" width="19.5703125" style="63" customWidth="1"/>
    <col min="35" max="16384" width="9.140625" style="1"/>
  </cols>
  <sheetData>
    <row r="1" spans="1:34" ht="19.5" x14ac:dyDescent="0.35">
      <c r="A1" s="66" t="s">
        <v>46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8"/>
    </row>
    <row r="2" spans="1:34" ht="18" x14ac:dyDescent="0.25">
      <c r="A2" s="69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1"/>
    </row>
    <row r="3" spans="1:34" ht="18.75" thickBot="1" x14ac:dyDescent="0.3">
      <c r="A3" s="72" t="s">
        <v>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4"/>
    </row>
    <row r="4" spans="1:34" ht="18.75" thickBot="1" x14ac:dyDescent="0.3">
      <c r="A4" s="75" t="s">
        <v>2</v>
      </c>
      <c r="B4" s="77" t="s">
        <v>3</v>
      </c>
      <c r="C4" s="77" t="s">
        <v>4</v>
      </c>
      <c r="D4" s="79" t="s">
        <v>5</v>
      </c>
      <c r="E4" s="79" t="s">
        <v>6</v>
      </c>
      <c r="F4" s="79" t="s">
        <v>7</v>
      </c>
      <c r="G4" s="79" t="s">
        <v>8</v>
      </c>
      <c r="H4" s="79" t="s">
        <v>9</v>
      </c>
      <c r="I4" s="81" t="s">
        <v>10</v>
      </c>
      <c r="J4" s="82"/>
      <c r="K4" s="81" t="s">
        <v>11</v>
      </c>
      <c r="L4" s="83"/>
      <c r="M4" s="64" t="s">
        <v>12</v>
      </c>
      <c r="N4" s="65"/>
      <c r="O4" s="64" t="s">
        <v>13</v>
      </c>
      <c r="P4" s="65"/>
      <c r="Q4" s="64" t="s">
        <v>14</v>
      </c>
      <c r="R4" s="65"/>
      <c r="S4" s="64" t="s">
        <v>15</v>
      </c>
      <c r="T4" s="65"/>
      <c r="U4" s="64" t="s">
        <v>16</v>
      </c>
      <c r="V4" s="65"/>
      <c r="W4" s="64" t="s">
        <v>17</v>
      </c>
      <c r="X4" s="65"/>
      <c r="Y4" s="64" t="s">
        <v>18</v>
      </c>
      <c r="Z4" s="65"/>
      <c r="AA4" s="64" t="s">
        <v>19</v>
      </c>
      <c r="AB4" s="65"/>
      <c r="AC4" s="64" t="s">
        <v>20</v>
      </c>
      <c r="AD4" s="65"/>
      <c r="AE4" s="64" t="s">
        <v>21</v>
      </c>
      <c r="AF4" s="65"/>
      <c r="AG4" s="84" t="s">
        <v>22</v>
      </c>
      <c r="AH4" s="85"/>
    </row>
    <row r="5" spans="1:34" ht="30.75" thickBot="1" x14ac:dyDescent="0.3">
      <c r="A5" s="76"/>
      <c r="B5" s="78"/>
      <c r="C5" s="78"/>
      <c r="D5" s="78"/>
      <c r="E5" s="78"/>
      <c r="F5" s="80"/>
      <c r="G5" s="78"/>
      <c r="H5" s="80"/>
      <c r="I5" s="2" t="s">
        <v>23</v>
      </c>
      <c r="J5" s="3" t="s">
        <v>24</v>
      </c>
      <c r="K5" s="2" t="s">
        <v>23</v>
      </c>
      <c r="L5" s="4" t="s">
        <v>24</v>
      </c>
      <c r="M5" s="2" t="s">
        <v>23</v>
      </c>
      <c r="N5" s="3" t="s">
        <v>24</v>
      </c>
      <c r="O5" s="2" t="s">
        <v>23</v>
      </c>
      <c r="P5" s="3" t="s">
        <v>25</v>
      </c>
      <c r="Q5" s="2" t="s">
        <v>23</v>
      </c>
      <c r="R5" s="5" t="s">
        <v>24</v>
      </c>
      <c r="S5" s="2" t="s">
        <v>23</v>
      </c>
      <c r="T5" s="3" t="s">
        <v>25</v>
      </c>
      <c r="U5" s="2" t="s">
        <v>23</v>
      </c>
      <c r="V5" s="3" t="s">
        <v>24</v>
      </c>
      <c r="W5" s="2" t="s">
        <v>23</v>
      </c>
      <c r="X5" s="3" t="s">
        <v>24</v>
      </c>
      <c r="Y5" s="2" t="s">
        <v>23</v>
      </c>
      <c r="Z5" s="3" t="s">
        <v>25</v>
      </c>
      <c r="AA5" s="2" t="s">
        <v>23</v>
      </c>
      <c r="AB5" s="3" t="s">
        <v>24</v>
      </c>
      <c r="AC5" s="2" t="s">
        <v>23</v>
      </c>
      <c r="AD5" s="3" t="s">
        <v>25</v>
      </c>
      <c r="AE5" s="2" t="s">
        <v>23</v>
      </c>
      <c r="AF5" s="3" t="s">
        <v>24</v>
      </c>
      <c r="AG5" s="6" t="s">
        <v>26</v>
      </c>
      <c r="AH5" s="6" t="s">
        <v>27</v>
      </c>
    </row>
    <row r="6" spans="1:34" ht="15.75" thickBot="1" x14ac:dyDescent="0.3">
      <c r="A6" s="7">
        <v>1</v>
      </c>
      <c r="B6" s="7">
        <f>A6+1</f>
        <v>2</v>
      </c>
      <c r="C6" s="7">
        <f t="shared" ref="C6:AH6" si="0">B6+1</f>
        <v>3</v>
      </c>
      <c r="D6" s="7">
        <f t="shared" si="0"/>
        <v>4</v>
      </c>
      <c r="E6" s="7">
        <f t="shared" si="0"/>
        <v>5</v>
      </c>
      <c r="F6" s="7">
        <f t="shared" si="0"/>
        <v>6</v>
      </c>
      <c r="G6" s="7">
        <f t="shared" si="0"/>
        <v>7</v>
      </c>
      <c r="H6" s="7">
        <f t="shared" si="0"/>
        <v>8</v>
      </c>
      <c r="I6" s="7">
        <f t="shared" si="0"/>
        <v>9</v>
      </c>
      <c r="J6" s="7">
        <f t="shared" si="0"/>
        <v>10</v>
      </c>
      <c r="K6" s="7">
        <f t="shared" si="0"/>
        <v>11</v>
      </c>
      <c r="L6" s="7">
        <f t="shared" si="0"/>
        <v>12</v>
      </c>
      <c r="M6" s="7">
        <f t="shared" si="0"/>
        <v>13</v>
      </c>
      <c r="N6" s="7">
        <f t="shared" si="0"/>
        <v>14</v>
      </c>
      <c r="O6" s="7">
        <f t="shared" si="0"/>
        <v>15</v>
      </c>
      <c r="P6" s="7">
        <f t="shared" si="0"/>
        <v>16</v>
      </c>
      <c r="Q6" s="7">
        <f t="shared" si="0"/>
        <v>17</v>
      </c>
      <c r="R6" s="7">
        <f t="shared" si="0"/>
        <v>18</v>
      </c>
      <c r="S6" s="7">
        <f t="shared" si="0"/>
        <v>19</v>
      </c>
      <c r="T6" s="7">
        <f t="shared" si="0"/>
        <v>20</v>
      </c>
      <c r="U6" s="7">
        <f t="shared" si="0"/>
        <v>21</v>
      </c>
      <c r="V6" s="7">
        <f t="shared" si="0"/>
        <v>22</v>
      </c>
      <c r="W6" s="7">
        <f t="shared" si="0"/>
        <v>23</v>
      </c>
      <c r="X6" s="7">
        <f t="shared" si="0"/>
        <v>24</v>
      </c>
      <c r="Y6" s="7">
        <f t="shared" si="0"/>
        <v>25</v>
      </c>
      <c r="Z6" s="7">
        <f t="shared" si="0"/>
        <v>26</v>
      </c>
      <c r="AA6" s="7">
        <f t="shared" si="0"/>
        <v>27</v>
      </c>
      <c r="AB6" s="7">
        <f t="shared" si="0"/>
        <v>28</v>
      </c>
      <c r="AC6" s="7">
        <f t="shared" si="0"/>
        <v>29</v>
      </c>
      <c r="AD6" s="7">
        <f t="shared" si="0"/>
        <v>30</v>
      </c>
      <c r="AE6" s="7">
        <f t="shared" si="0"/>
        <v>31</v>
      </c>
      <c r="AF6" s="7">
        <f t="shared" si="0"/>
        <v>32</v>
      </c>
      <c r="AG6" s="7">
        <f t="shared" si="0"/>
        <v>33</v>
      </c>
      <c r="AH6" s="7">
        <f t="shared" si="0"/>
        <v>34</v>
      </c>
    </row>
    <row r="7" spans="1:34" ht="39.75" customHeight="1" x14ac:dyDescent="0.25">
      <c r="A7" s="8">
        <v>1</v>
      </c>
      <c r="B7" s="9" t="s">
        <v>28</v>
      </c>
      <c r="C7" s="10">
        <v>1235</v>
      </c>
      <c r="D7" s="10">
        <f>C7/86.4</f>
        <v>14.293981481481481</v>
      </c>
      <c r="E7" s="10">
        <f>D7/15</f>
        <v>0.95293209876543206</v>
      </c>
      <c r="F7" s="10">
        <v>38.6</v>
      </c>
      <c r="G7" s="10">
        <f>E7*F7</f>
        <v>36.783179012345677</v>
      </c>
      <c r="H7" s="10">
        <v>3</v>
      </c>
      <c r="I7" s="11"/>
      <c r="J7" s="12"/>
      <c r="K7" s="11"/>
      <c r="L7" s="12"/>
      <c r="M7" s="13"/>
      <c r="N7" s="14"/>
      <c r="O7" s="15">
        <f>G7*15*86.4</f>
        <v>47670.999999999993</v>
      </c>
      <c r="P7" s="14"/>
      <c r="Q7" s="13"/>
      <c r="R7" s="14"/>
      <c r="S7" s="13"/>
      <c r="T7" s="16">
        <f>G7*16*86.4</f>
        <v>50849.066666666666</v>
      </c>
      <c r="U7" s="13"/>
      <c r="V7" s="16">
        <f>G7*16*86.4</f>
        <v>50849.066666666666</v>
      </c>
      <c r="W7" s="13"/>
      <c r="X7" s="14"/>
      <c r="Y7" s="13"/>
      <c r="Z7" s="14"/>
      <c r="AA7" s="13"/>
      <c r="AB7" s="17"/>
      <c r="AC7" s="18"/>
      <c r="AD7" s="17"/>
      <c r="AE7" s="18"/>
      <c r="AF7" s="17"/>
      <c r="AG7" s="19">
        <f>F7*H7</f>
        <v>115.80000000000001</v>
      </c>
      <c r="AH7" s="20">
        <f>I7+J7+K7+L7+M7+N7+O7+P7+Q7+R7+S7+T7+U7+V7+W7+X7+Y7+Z7+AA7+AB7+AC7+AD7+AE7+AF7</f>
        <v>149369.1333333333</v>
      </c>
    </row>
    <row r="8" spans="1:34" ht="39.75" customHeight="1" x14ac:dyDescent="0.25">
      <c r="A8" s="21">
        <f>A7+1</f>
        <v>2</v>
      </c>
      <c r="B8" s="22" t="s">
        <v>29</v>
      </c>
      <c r="C8" s="23">
        <v>1235</v>
      </c>
      <c r="D8" s="23">
        <f t="shared" ref="D8:D16" si="1">C8/86.4</f>
        <v>14.293981481481481</v>
      </c>
      <c r="E8" s="23">
        <f t="shared" ref="E8:E16" si="2">D8/15</f>
        <v>0.95293209876543206</v>
      </c>
      <c r="F8" s="23">
        <v>2133.12</v>
      </c>
      <c r="G8" s="23">
        <f t="shared" ref="G8:G16" si="3">E8*F8</f>
        <v>2032.7185185185183</v>
      </c>
      <c r="H8" s="23">
        <v>4</v>
      </c>
      <c r="I8" s="24"/>
      <c r="J8" s="25"/>
      <c r="K8" s="24"/>
      <c r="L8" s="25"/>
      <c r="M8" s="26"/>
      <c r="N8" s="27"/>
      <c r="O8" s="28">
        <f>G8*15*86.4</f>
        <v>2634403.1999999997</v>
      </c>
      <c r="P8" s="27"/>
      <c r="Q8" s="26"/>
      <c r="R8" s="27"/>
      <c r="S8" s="28">
        <f>G8*15*86.4</f>
        <v>2634403.1999999997</v>
      </c>
      <c r="T8" s="27"/>
      <c r="U8" s="28">
        <f>G8*15*86.4</f>
        <v>2634403.1999999997</v>
      </c>
      <c r="V8" s="27"/>
      <c r="W8" s="28">
        <f>G8*15*86.4</f>
        <v>2634403.1999999997</v>
      </c>
      <c r="X8" s="27"/>
      <c r="Y8" s="26"/>
      <c r="Z8" s="27"/>
      <c r="AA8" s="26"/>
      <c r="AB8" s="29"/>
      <c r="AC8" s="30"/>
      <c r="AD8" s="29"/>
      <c r="AE8" s="30"/>
      <c r="AF8" s="29"/>
      <c r="AG8" s="31">
        <f>F8*H8</f>
        <v>8532.48</v>
      </c>
      <c r="AH8" s="32">
        <f>I8+J8+K8+L8+M8+N8+O8+P8+Q8+R8+S8+T8+U8+V8+W8+X8+Y8+Z8+AA8+AB8+AC8+AD8+AE8+AF8</f>
        <v>10537612.799999999</v>
      </c>
    </row>
    <row r="9" spans="1:34" ht="39.75" customHeight="1" x14ac:dyDescent="0.25">
      <c r="A9" s="21">
        <f t="shared" ref="A9:A24" si="4">A8+1</f>
        <v>3</v>
      </c>
      <c r="B9" s="22" t="s">
        <v>30</v>
      </c>
      <c r="C9" s="23">
        <v>1411</v>
      </c>
      <c r="D9" s="23">
        <f t="shared" si="1"/>
        <v>16.331018518518519</v>
      </c>
      <c r="E9" s="23">
        <f t="shared" si="2"/>
        <v>1.0887345679012346</v>
      </c>
      <c r="F9" s="23">
        <v>78</v>
      </c>
      <c r="G9" s="23">
        <f t="shared" si="3"/>
        <v>84.921296296296291</v>
      </c>
      <c r="H9" s="23">
        <v>2</v>
      </c>
      <c r="I9" s="24"/>
      <c r="J9" s="25"/>
      <c r="K9" s="24"/>
      <c r="L9" s="25"/>
      <c r="M9" s="26"/>
      <c r="N9" s="27"/>
      <c r="O9" s="26"/>
      <c r="P9" s="27"/>
      <c r="Q9" s="26"/>
      <c r="R9" s="33">
        <f>G9*16*86.47</f>
        <v>117490.31185185185</v>
      </c>
      <c r="S9" s="26"/>
      <c r="T9" s="27"/>
      <c r="U9" s="26"/>
      <c r="V9" s="27"/>
      <c r="W9" s="26"/>
      <c r="X9" s="27"/>
      <c r="Y9" s="26"/>
      <c r="Z9" s="27"/>
      <c r="AA9" s="28">
        <f>G9*15*86.4</f>
        <v>110058</v>
      </c>
      <c r="AB9" s="29"/>
      <c r="AC9" s="30"/>
      <c r="AD9" s="29"/>
      <c r="AE9" s="30"/>
      <c r="AF9" s="29"/>
      <c r="AG9" s="31">
        <f t="shared" ref="AG9:AG15" si="5">F9*H9</f>
        <v>156</v>
      </c>
      <c r="AH9" s="32">
        <f t="shared" ref="AH9:AH16" si="6">I9+J9+K9+L9+M9+N9+O9+P9+Q9+R9+S9+T9+U9+V9+W9+X9+Y9+Z9+AA9+AB9+AC9+AD9+AE9+AF9</f>
        <v>227548.31185185185</v>
      </c>
    </row>
    <row r="10" spans="1:34" ht="39.75" customHeight="1" thickBot="1" x14ac:dyDescent="0.3">
      <c r="A10" s="21">
        <f t="shared" si="4"/>
        <v>4</v>
      </c>
      <c r="B10" s="22" t="s">
        <v>31</v>
      </c>
      <c r="C10" s="23">
        <v>1411</v>
      </c>
      <c r="D10" s="23">
        <f t="shared" si="1"/>
        <v>16.331018518518519</v>
      </c>
      <c r="E10" s="23">
        <f t="shared" si="2"/>
        <v>1.0887345679012346</v>
      </c>
      <c r="F10" s="23"/>
      <c r="G10" s="23">
        <f t="shared" si="3"/>
        <v>0</v>
      </c>
      <c r="H10" s="23">
        <v>2</v>
      </c>
      <c r="I10" s="24"/>
      <c r="J10" s="25"/>
      <c r="K10" s="24"/>
      <c r="L10" s="25"/>
      <c r="M10" s="26"/>
      <c r="N10" s="27"/>
      <c r="O10" s="26"/>
      <c r="P10" s="33">
        <f>G10*16*86.4</f>
        <v>0</v>
      </c>
      <c r="Q10" s="26"/>
      <c r="R10" s="33">
        <f>G10*16*86.4</f>
        <v>0</v>
      </c>
      <c r="S10" s="26"/>
      <c r="T10" s="27"/>
      <c r="U10" s="26"/>
      <c r="V10" s="27"/>
      <c r="W10" s="26"/>
      <c r="X10" s="27"/>
      <c r="Y10" s="26"/>
      <c r="Z10" s="27"/>
      <c r="AA10" s="26"/>
      <c r="AB10" s="29"/>
      <c r="AC10" s="30"/>
      <c r="AD10" s="29"/>
      <c r="AE10" s="30"/>
      <c r="AF10" s="29"/>
      <c r="AG10" s="31">
        <f t="shared" si="5"/>
        <v>0</v>
      </c>
      <c r="AH10" s="32">
        <f t="shared" si="6"/>
        <v>0</v>
      </c>
    </row>
    <row r="11" spans="1:34" ht="39.75" customHeight="1" thickBot="1" x14ac:dyDescent="0.3">
      <c r="A11" s="21">
        <f t="shared" si="4"/>
        <v>5</v>
      </c>
      <c r="B11" s="22" t="s">
        <v>32</v>
      </c>
      <c r="C11" s="23">
        <v>1411</v>
      </c>
      <c r="D11" s="23">
        <f t="shared" si="1"/>
        <v>16.331018518518519</v>
      </c>
      <c r="E11" s="23">
        <f t="shared" si="2"/>
        <v>1.0887345679012346</v>
      </c>
      <c r="F11" s="23">
        <v>743.31</v>
      </c>
      <c r="G11" s="23">
        <f t="shared" si="3"/>
        <v>809.26729166666667</v>
      </c>
      <c r="H11" s="23">
        <v>4</v>
      </c>
      <c r="I11" s="24"/>
      <c r="J11" s="25"/>
      <c r="K11" s="24"/>
      <c r="L11" s="25"/>
      <c r="M11" s="26"/>
      <c r="N11" s="27"/>
      <c r="O11" s="26"/>
      <c r="P11" s="27"/>
      <c r="Q11" s="28">
        <f>G11*15*86.4</f>
        <v>1048810.4100000001</v>
      </c>
      <c r="R11" s="27"/>
      <c r="S11" s="26"/>
      <c r="T11" s="16">
        <f>G11*16*86.4</f>
        <v>1118731.1040000001</v>
      </c>
      <c r="U11" s="26"/>
      <c r="V11" s="27"/>
      <c r="W11" s="28">
        <f>G11*15*86.4</f>
        <v>1048810.4100000001</v>
      </c>
      <c r="X11" s="27"/>
      <c r="Y11" s="28">
        <f>G11*15*86.4</f>
        <v>1048810.4100000001</v>
      </c>
      <c r="Z11" s="27"/>
      <c r="AA11" s="26"/>
      <c r="AB11" s="29"/>
      <c r="AC11" s="30"/>
      <c r="AD11" s="29"/>
      <c r="AE11" s="30"/>
      <c r="AF11" s="29"/>
      <c r="AG11" s="31">
        <f t="shared" si="5"/>
        <v>2973.24</v>
      </c>
      <c r="AH11" s="32">
        <f t="shared" si="6"/>
        <v>4265162.3340000007</v>
      </c>
    </row>
    <row r="12" spans="1:34" ht="39.75" customHeight="1" x14ac:dyDescent="0.25">
      <c r="A12" s="21">
        <f t="shared" si="4"/>
        <v>6</v>
      </c>
      <c r="B12" s="22" t="s">
        <v>33</v>
      </c>
      <c r="C12" s="23">
        <v>1235</v>
      </c>
      <c r="D12" s="23">
        <f t="shared" si="1"/>
        <v>14.293981481481481</v>
      </c>
      <c r="E12" s="23">
        <f t="shared" si="2"/>
        <v>0.95293209876543206</v>
      </c>
      <c r="F12" s="23">
        <v>40.65</v>
      </c>
      <c r="G12" s="23">
        <f t="shared" si="3"/>
        <v>38.73668981481481</v>
      </c>
      <c r="H12" s="23">
        <v>6</v>
      </c>
      <c r="I12" s="24"/>
      <c r="J12" s="25"/>
      <c r="K12" s="24"/>
      <c r="L12" s="25"/>
      <c r="M12" s="26"/>
      <c r="N12" s="27"/>
      <c r="O12" s="26"/>
      <c r="P12" s="33">
        <f>G12*16*86.4</f>
        <v>53549.599999999999</v>
      </c>
      <c r="Q12" s="26"/>
      <c r="R12" s="33">
        <f>G12*16*86.4</f>
        <v>53549.599999999999</v>
      </c>
      <c r="S12" s="28">
        <f>G12*15*86.4</f>
        <v>50202.75</v>
      </c>
      <c r="T12" s="27"/>
      <c r="U12" s="26"/>
      <c r="V12" s="16">
        <f>G12*16*86.4</f>
        <v>53549.599999999999</v>
      </c>
      <c r="W12" s="28">
        <f>G12*15*86.4</f>
        <v>50202.75</v>
      </c>
      <c r="X12" s="27"/>
      <c r="Y12" s="28">
        <f>G12*15*86.4</f>
        <v>50202.75</v>
      </c>
      <c r="Z12" s="27"/>
      <c r="AA12" s="26"/>
      <c r="AB12" s="29"/>
      <c r="AC12" s="30"/>
      <c r="AD12" s="29"/>
      <c r="AE12" s="30"/>
      <c r="AF12" s="29"/>
      <c r="AG12" s="31">
        <f t="shared" si="5"/>
        <v>243.89999999999998</v>
      </c>
      <c r="AH12" s="32">
        <f t="shared" si="6"/>
        <v>311257.05000000005</v>
      </c>
    </row>
    <row r="13" spans="1:34" ht="39.75" customHeight="1" x14ac:dyDescent="0.25">
      <c r="A13" s="21">
        <f t="shared" si="4"/>
        <v>7</v>
      </c>
      <c r="B13" s="22" t="s">
        <v>34</v>
      </c>
      <c r="C13" s="23">
        <v>1411</v>
      </c>
      <c r="D13" s="23">
        <f t="shared" si="1"/>
        <v>16.331018518518519</v>
      </c>
      <c r="E13" s="23">
        <f t="shared" si="2"/>
        <v>1.0887345679012346</v>
      </c>
      <c r="F13" s="23">
        <v>4.0199999999999996</v>
      </c>
      <c r="G13" s="23">
        <f t="shared" si="3"/>
        <v>4.3767129629629622</v>
      </c>
      <c r="H13" s="23">
        <v>3</v>
      </c>
      <c r="I13" s="24"/>
      <c r="J13" s="25"/>
      <c r="K13" s="24"/>
      <c r="L13" s="25"/>
      <c r="M13" s="26"/>
      <c r="N13" s="27"/>
      <c r="O13" s="26"/>
      <c r="P13" s="33">
        <f>G13*16*86.4</f>
        <v>6050.3679999999995</v>
      </c>
      <c r="Q13" s="26"/>
      <c r="R13" s="27"/>
      <c r="S13" s="26"/>
      <c r="T13" s="27"/>
      <c r="U13" s="28">
        <f>G13*15*86.4</f>
        <v>5672.22</v>
      </c>
      <c r="V13" s="27"/>
      <c r="W13" s="28">
        <f>G13*15*86.4</f>
        <v>5672.22</v>
      </c>
      <c r="X13" s="27"/>
      <c r="Y13" s="26"/>
      <c r="Z13" s="27"/>
      <c r="AA13" s="26"/>
      <c r="AB13" s="29"/>
      <c r="AC13" s="30"/>
      <c r="AD13" s="29"/>
      <c r="AE13" s="30"/>
      <c r="AF13" s="29"/>
      <c r="AG13" s="31">
        <f t="shared" si="5"/>
        <v>12.059999999999999</v>
      </c>
      <c r="AH13" s="32">
        <f t="shared" si="6"/>
        <v>17394.808000000001</v>
      </c>
    </row>
    <row r="14" spans="1:34" ht="39.75" customHeight="1" x14ac:dyDescent="0.25">
      <c r="A14" s="21">
        <f t="shared" si="4"/>
        <v>8</v>
      </c>
      <c r="B14" s="22" t="s">
        <v>35</v>
      </c>
      <c r="C14" s="23">
        <v>1411</v>
      </c>
      <c r="D14" s="23">
        <f t="shared" si="1"/>
        <v>16.331018518518519</v>
      </c>
      <c r="E14" s="23">
        <f t="shared" si="2"/>
        <v>1.0887345679012346</v>
      </c>
      <c r="F14" s="23"/>
      <c r="G14" s="23">
        <f t="shared" si="3"/>
        <v>0</v>
      </c>
      <c r="H14" s="23"/>
      <c r="I14" s="24"/>
      <c r="J14" s="25"/>
      <c r="K14" s="24"/>
      <c r="L14" s="25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6"/>
      <c r="X14" s="27"/>
      <c r="Y14" s="26"/>
      <c r="Z14" s="27"/>
      <c r="AA14" s="26"/>
      <c r="AB14" s="29"/>
      <c r="AC14" s="30"/>
      <c r="AD14" s="29"/>
      <c r="AE14" s="30"/>
      <c r="AF14" s="29"/>
      <c r="AG14" s="31">
        <f t="shared" si="5"/>
        <v>0</v>
      </c>
      <c r="AH14" s="32">
        <f t="shared" si="6"/>
        <v>0</v>
      </c>
    </row>
    <row r="15" spans="1:34" ht="39.75" customHeight="1" x14ac:dyDescent="0.25">
      <c r="A15" s="21">
        <f t="shared" si="4"/>
        <v>9</v>
      </c>
      <c r="B15" s="22" t="s">
        <v>36</v>
      </c>
      <c r="C15" s="23">
        <v>1411</v>
      </c>
      <c r="D15" s="23">
        <f t="shared" si="1"/>
        <v>16.331018518518519</v>
      </c>
      <c r="E15" s="23">
        <f t="shared" si="2"/>
        <v>1.0887345679012346</v>
      </c>
      <c r="F15" s="23">
        <v>82.58</v>
      </c>
      <c r="G15" s="23">
        <f t="shared" si="3"/>
        <v>89.90770061728395</v>
      </c>
      <c r="H15" s="23">
        <v>6</v>
      </c>
      <c r="I15" s="24"/>
      <c r="J15" s="25"/>
      <c r="K15" s="24"/>
      <c r="L15" s="25"/>
      <c r="M15" s="26"/>
      <c r="N15" s="27"/>
      <c r="O15" s="28">
        <f>G15*15*86.4</f>
        <v>116520.38</v>
      </c>
      <c r="P15" s="27"/>
      <c r="Q15" s="28">
        <f>G15*15*86.4</f>
        <v>116520.38</v>
      </c>
      <c r="R15" s="27"/>
      <c r="S15" s="28">
        <f>G15*15*86.4</f>
        <v>116520.38</v>
      </c>
      <c r="T15" s="27"/>
      <c r="U15" s="28">
        <f>G15*15*86.4</f>
        <v>116520.38</v>
      </c>
      <c r="V15" s="27"/>
      <c r="W15" s="28">
        <f>G15*15*86.4</f>
        <v>116520.38</v>
      </c>
      <c r="X15" s="27"/>
      <c r="Y15" s="28">
        <f>G15*15*86.4</f>
        <v>116520.38</v>
      </c>
      <c r="Z15" s="27"/>
      <c r="AA15" s="26"/>
      <c r="AB15" s="29"/>
      <c r="AC15" s="30"/>
      <c r="AD15" s="29"/>
      <c r="AE15" s="30"/>
      <c r="AF15" s="29"/>
      <c r="AG15" s="31">
        <f t="shared" si="5"/>
        <v>495.48</v>
      </c>
      <c r="AH15" s="32">
        <f t="shared" si="6"/>
        <v>699122.28</v>
      </c>
    </row>
    <row r="16" spans="1:34" ht="39.75" customHeight="1" thickBot="1" x14ac:dyDescent="0.3">
      <c r="A16" s="21">
        <f t="shared" si="4"/>
        <v>10</v>
      </c>
      <c r="B16" s="34" t="s">
        <v>37</v>
      </c>
      <c r="C16" s="35">
        <v>1411</v>
      </c>
      <c r="D16" s="35">
        <f t="shared" si="1"/>
        <v>16.331018518518519</v>
      </c>
      <c r="E16" s="35">
        <f t="shared" si="2"/>
        <v>1.0887345679012346</v>
      </c>
      <c r="F16" s="35">
        <v>28.46</v>
      </c>
      <c r="G16" s="35">
        <f t="shared" si="3"/>
        <v>30.985385802469136</v>
      </c>
      <c r="H16" s="35">
        <v>3</v>
      </c>
      <c r="I16" s="36"/>
      <c r="J16" s="37"/>
      <c r="K16" s="36"/>
      <c r="L16" s="37"/>
      <c r="M16" s="38"/>
      <c r="N16" s="39"/>
      <c r="O16" s="38"/>
      <c r="P16" s="39"/>
      <c r="Q16" s="38"/>
      <c r="R16" s="39"/>
      <c r="S16" s="40">
        <f>G16*15*86.4</f>
        <v>40157.060000000005</v>
      </c>
      <c r="T16" s="39"/>
      <c r="U16" s="28">
        <f>G16*15*86.4</f>
        <v>40157.060000000005</v>
      </c>
      <c r="V16" s="39"/>
      <c r="W16" s="28">
        <f>G16*15*86.4</f>
        <v>40157.060000000005</v>
      </c>
      <c r="X16" s="39"/>
      <c r="Y16" s="38"/>
      <c r="Z16" s="39"/>
      <c r="AA16" s="38"/>
      <c r="AB16" s="41"/>
      <c r="AC16" s="42"/>
      <c r="AD16" s="41"/>
      <c r="AE16" s="42"/>
      <c r="AF16" s="41"/>
      <c r="AG16" s="43">
        <f>F16*H16</f>
        <v>85.38</v>
      </c>
      <c r="AH16" s="44">
        <f t="shared" si="6"/>
        <v>120471.18000000002</v>
      </c>
    </row>
    <row r="17" spans="1:34" ht="39.75" customHeight="1" x14ac:dyDescent="0.25">
      <c r="A17" s="21">
        <f t="shared" si="4"/>
        <v>11</v>
      </c>
      <c r="B17" s="86" t="s">
        <v>38</v>
      </c>
      <c r="C17" s="45"/>
      <c r="D17" s="45"/>
      <c r="E17" s="45"/>
      <c r="F17" s="45"/>
      <c r="G17" s="45"/>
      <c r="H17" s="46"/>
      <c r="I17" s="47">
        <f>I7+I8+I9+I10+I11+I12+I13+I14+I15+I16</f>
        <v>0</v>
      </c>
      <c r="J17" s="48">
        <f>J7+J8+J9+J10+J11+J12+J13+J14+J15+J16</f>
        <v>0</v>
      </c>
      <c r="K17" s="47">
        <f>K7+K8+K9+K10+K11+K12+K13+K14+K15+K16</f>
        <v>0</v>
      </c>
      <c r="L17" s="48">
        <f>L7+L8+L9+L10+L11+L12+L13+L14+L15+L16</f>
        <v>0</v>
      </c>
      <c r="M17" s="47">
        <f t="shared" ref="M17:AF17" si="7">M7+M8+M9+M10+M11+M12+M13+M14+M15+M16</f>
        <v>0</v>
      </c>
      <c r="N17" s="48">
        <f t="shared" si="7"/>
        <v>0</v>
      </c>
      <c r="O17" s="47">
        <f t="shared" si="7"/>
        <v>2798594.5799999996</v>
      </c>
      <c r="P17" s="48">
        <f t="shared" si="7"/>
        <v>59599.968000000001</v>
      </c>
      <c r="Q17" s="47">
        <f t="shared" si="7"/>
        <v>1165330.79</v>
      </c>
      <c r="R17" s="48">
        <f t="shared" si="7"/>
        <v>171039.91185185185</v>
      </c>
      <c r="S17" s="47">
        <f t="shared" si="7"/>
        <v>2841283.3899999997</v>
      </c>
      <c r="T17" s="48">
        <f t="shared" si="7"/>
        <v>1169580.1706666667</v>
      </c>
      <c r="U17" s="47">
        <f t="shared" si="7"/>
        <v>2796752.86</v>
      </c>
      <c r="V17" s="48">
        <f t="shared" si="7"/>
        <v>104398.66666666666</v>
      </c>
      <c r="W17" s="47">
        <f t="shared" si="7"/>
        <v>3895766.02</v>
      </c>
      <c r="X17" s="48">
        <f t="shared" si="7"/>
        <v>0</v>
      </c>
      <c r="Y17" s="47">
        <f t="shared" si="7"/>
        <v>1215533.54</v>
      </c>
      <c r="Z17" s="48">
        <f t="shared" si="7"/>
        <v>0</v>
      </c>
      <c r="AA17" s="47">
        <f t="shared" si="7"/>
        <v>110058</v>
      </c>
      <c r="AB17" s="48">
        <f t="shared" si="7"/>
        <v>0</v>
      </c>
      <c r="AC17" s="47">
        <f t="shared" si="7"/>
        <v>0</v>
      </c>
      <c r="AD17" s="48">
        <f t="shared" si="7"/>
        <v>0</v>
      </c>
      <c r="AE17" s="47">
        <f t="shared" si="7"/>
        <v>0</v>
      </c>
      <c r="AF17" s="48">
        <f t="shared" si="7"/>
        <v>0</v>
      </c>
      <c r="AG17" s="47">
        <f>AG7+AG8+AG9+AG10+AG11+AG12+AG13+AG14+AG15+AG16</f>
        <v>12614.339999999997</v>
      </c>
      <c r="AH17" s="48">
        <f>I17+J17+K17+L17+M17+N17+O17+P17+Q17+R17+S17+T17+U17+V17+W17+X17+Y17+Z17+AA17+AB17+AC17+AD17+AE17+AF17</f>
        <v>16327937.897185184</v>
      </c>
    </row>
    <row r="18" spans="1:34" ht="39.75" customHeight="1" x14ac:dyDescent="0.25">
      <c r="A18" s="21">
        <f t="shared" si="4"/>
        <v>12</v>
      </c>
      <c r="B18" s="22" t="s">
        <v>39</v>
      </c>
      <c r="C18" s="49"/>
      <c r="D18" s="49"/>
      <c r="E18" s="49"/>
      <c r="F18" s="49"/>
      <c r="G18" s="49"/>
      <c r="H18" s="49"/>
      <c r="I18" s="50">
        <v>0.9</v>
      </c>
      <c r="J18" s="51">
        <f>I18</f>
        <v>0.9</v>
      </c>
      <c r="K18" s="50">
        <v>0.9</v>
      </c>
      <c r="L18" s="51">
        <f t="shared" ref="L18:L21" si="8">K18</f>
        <v>0.9</v>
      </c>
      <c r="M18" s="50">
        <v>0.9</v>
      </c>
      <c r="N18" s="51">
        <f t="shared" ref="N18:N21" si="9">M18</f>
        <v>0.9</v>
      </c>
      <c r="O18" s="50">
        <v>0.9</v>
      </c>
      <c r="P18" s="51">
        <f t="shared" ref="P18:P21" si="10">O18</f>
        <v>0.9</v>
      </c>
      <c r="Q18" s="50">
        <v>0.9</v>
      </c>
      <c r="R18" s="51">
        <f t="shared" ref="R18:R21" si="11">Q18</f>
        <v>0.9</v>
      </c>
      <c r="S18" s="50">
        <v>0.9</v>
      </c>
      <c r="T18" s="51">
        <f t="shared" ref="T18:T21" si="12">S18</f>
        <v>0.9</v>
      </c>
      <c r="U18" s="50">
        <v>0.9</v>
      </c>
      <c r="V18" s="51">
        <f t="shared" ref="V18:V21" si="13">U18</f>
        <v>0.9</v>
      </c>
      <c r="W18" s="50">
        <v>0.9</v>
      </c>
      <c r="X18" s="51">
        <f t="shared" ref="X18:X21" si="14">W18</f>
        <v>0.9</v>
      </c>
      <c r="Y18" s="50">
        <v>0.9</v>
      </c>
      <c r="Z18" s="51">
        <f t="shared" ref="Z18:Z21" si="15">Y18</f>
        <v>0.9</v>
      </c>
      <c r="AA18" s="50">
        <v>0.9</v>
      </c>
      <c r="AB18" s="51">
        <f t="shared" ref="AB18:AB21" si="16">AA18</f>
        <v>0.9</v>
      </c>
      <c r="AC18" s="50">
        <v>0.9</v>
      </c>
      <c r="AD18" s="51">
        <f t="shared" ref="AD18:AD21" si="17">AC18</f>
        <v>0.9</v>
      </c>
      <c r="AE18" s="50">
        <v>0.9</v>
      </c>
      <c r="AF18" s="51">
        <f t="shared" ref="AF18:AF21" si="18">AE18</f>
        <v>0.9</v>
      </c>
      <c r="AG18" s="52"/>
      <c r="AH18" s="53"/>
    </row>
    <row r="19" spans="1:34" ht="39.75" customHeight="1" x14ac:dyDescent="0.25">
      <c r="A19" s="21">
        <f t="shared" si="4"/>
        <v>13</v>
      </c>
      <c r="B19" s="22" t="s">
        <v>40</v>
      </c>
      <c r="C19" s="54"/>
      <c r="D19" s="54"/>
      <c r="E19" s="54"/>
      <c r="F19" s="54"/>
      <c r="G19" s="55"/>
      <c r="H19" s="55"/>
      <c r="I19" s="56">
        <v>0.9</v>
      </c>
      <c r="J19" s="57">
        <f>I19</f>
        <v>0.9</v>
      </c>
      <c r="K19" s="56">
        <v>0.9</v>
      </c>
      <c r="L19" s="57">
        <f t="shared" si="8"/>
        <v>0.9</v>
      </c>
      <c r="M19" s="56">
        <v>0.9</v>
      </c>
      <c r="N19" s="57">
        <f t="shared" si="9"/>
        <v>0.9</v>
      </c>
      <c r="O19" s="56">
        <v>0.9</v>
      </c>
      <c r="P19" s="57">
        <f t="shared" si="10"/>
        <v>0.9</v>
      </c>
      <c r="Q19" s="56">
        <v>0.9</v>
      </c>
      <c r="R19" s="57">
        <f t="shared" si="11"/>
        <v>0.9</v>
      </c>
      <c r="S19" s="56">
        <v>0.9</v>
      </c>
      <c r="T19" s="57">
        <f t="shared" si="12"/>
        <v>0.9</v>
      </c>
      <c r="U19" s="56">
        <v>0.9</v>
      </c>
      <c r="V19" s="57">
        <f t="shared" si="13"/>
        <v>0.9</v>
      </c>
      <c r="W19" s="56">
        <v>0.9</v>
      </c>
      <c r="X19" s="57">
        <f t="shared" si="14"/>
        <v>0.9</v>
      </c>
      <c r="Y19" s="56">
        <v>0.9</v>
      </c>
      <c r="Z19" s="57">
        <f t="shared" si="15"/>
        <v>0.9</v>
      </c>
      <c r="AA19" s="56">
        <v>0.9</v>
      </c>
      <c r="AB19" s="57">
        <f t="shared" si="16"/>
        <v>0.9</v>
      </c>
      <c r="AC19" s="56">
        <v>0.9</v>
      </c>
      <c r="AD19" s="57">
        <f t="shared" si="17"/>
        <v>0.9</v>
      </c>
      <c r="AE19" s="56">
        <v>0.9</v>
      </c>
      <c r="AF19" s="57">
        <f t="shared" si="18"/>
        <v>0.9</v>
      </c>
      <c r="AG19" s="52"/>
      <c r="AH19" s="53"/>
    </row>
    <row r="20" spans="1:34" ht="39.75" customHeight="1" x14ac:dyDescent="0.25">
      <c r="A20" s="21">
        <f t="shared" si="4"/>
        <v>14</v>
      </c>
      <c r="B20" s="22" t="s">
        <v>41</v>
      </c>
      <c r="C20" s="49"/>
      <c r="D20" s="49"/>
      <c r="E20" s="49"/>
      <c r="F20" s="49"/>
      <c r="G20" s="49"/>
      <c r="H20" s="49"/>
      <c r="I20" s="52">
        <v>0.85</v>
      </c>
      <c r="J20" s="53">
        <f>I20</f>
        <v>0.85</v>
      </c>
      <c r="K20" s="52">
        <v>0.85</v>
      </c>
      <c r="L20" s="53">
        <f t="shared" si="8"/>
        <v>0.85</v>
      </c>
      <c r="M20" s="52">
        <v>0.85</v>
      </c>
      <c r="N20" s="53">
        <f t="shared" si="9"/>
        <v>0.85</v>
      </c>
      <c r="O20" s="52">
        <v>0.85</v>
      </c>
      <c r="P20" s="53">
        <f t="shared" si="10"/>
        <v>0.85</v>
      </c>
      <c r="Q20" s="52">
        <v>0.85</v>
      </c>
      <c r="R20" s="53">
        <f t="shared" si="11"/>
        <v>0.85</v>
      </c>
      <c r="S20" s="52">
        <v>0.85</v>
      </c>
      <c r="T20" s="53">
        <f t="shared" si="12"/>
        <v>0.85</v>
      </c>
      <c r="U20" s="52">
        <v>0.85</v>
      </c>
      <c r="V20" s="53">
        <f t="shared" si="13"/>
        <v>0.85</v>
      </c>
      <c r="W20" s="52">
        <v>0.85</v>
      </c>
      <c r="X20" s="53">
        <f t="shared" si="14"/>
        <v>0.85</v>
      </c>
      <c r="Y20" s="52">
        <v>0.85</v>
      </c>
      <c r="Z20" s="53">
        <f t="shared" si="15"/>
        <v>0.85</v>
      </c>
      <c r="AA20" s="52">
        <v>0.85</v>
      </c>
      <c r="AB20" s="53">
        <f t="shared" si="16"/>
        <v>0.85</v>
      </c>
      <c r="AC20" s="52">
        <v>0.85</v>
      </c>
      <c r="AD20" s="53">
        <f t="shared" si="17"/>
        <v>0.85</v>
      </c>
      <c r="AE20" s="52">
        <v>0.85</v>
      </c>
      <c r="AF20" s="53">
        <f t="shared" si="18"/>
        <v>0.85</v>
      </c>
      <c r="AG20" s="52"/>
      <c r="AH20" s="53"/>
    </row>
    <row r="21" spans="1:34" ht="39.75" customHeight="1" x14ac:dyDescent="0.25">
      <c r="A21" s="21">
        <f t="shared" si="4"/>
        <v>15</v>
      </c>
      <c r="B21" s="22" t="s">
        <v>42</v>
      </c>
      <c r="C21" s="49"/>
      <c r="D21" s="49"/>
      <c r="E21" s="49"/>
      <c r="F21" s="49"/>
      <c r="G21" s="49"/>
      <c r="H21" s="49"/>
      <c r="I21" s="52">
        <v>0.83</v>
      </c>
      <c r="J21" s="53">
        <f>I21</f>
        <v>0.83</v>
      </c>
      <c r="K21" s="52">
        <v>0.83</v>
      </c>
      <c r="L21" s="53">
        <f t="shared" si="8"/>
        <v>0.83</v>
      </c>
      <c r="M21" s="52">
        <v>0.83</v>
      </c>
      <c r="N21" s="53">
        <f t="shared" si="9"/>
        <v>0.83</v>
      </c>
      <c r="O21" s="52">
        <v>0.83</v>
      </c>
      <c r="P21" s="53">
        <f t="shared" si="10"/>
        <v>0.83</v>
      </c>
      <c r="Q21" s="52">
        <v>0.83</v>
      </c>
      <c r="R21" s="53">
        <f t="shared" si="11"/>
        <v>0.83</v>
      </c>
      <c r="S21" s="52">
        <v>0.83</v>
      </c>
      <c r="T21" s="53">
        <f t="shared" si="12"/>
        <v>0.83</v>
      </c>
      <c r="U21" s="52">
        <v>0.83</v>
      </c>
      <c r="V21" s="53">
        <f t="shared" si="13"/>
        <v>0.83</v>
      </c>
      <c r="W21" s="52">
        <v>0.83</v>
      </c>
      <c r="X21" s="53">
        <f t="shared" si="14"/>
        <v>0.83</v>
      </c>
      <c r="Y21" s="52">
        <v>0.83</v>
      </c>
      <c r="Z21" s="53">
        <f t="shared" si="15"/>
        <v>0.83</v>
      </c>
      <c r="AA21" s="52">
        <v>0.83</v>
      </c>
      <c r="AB21" s="53">
        <f t="shared" si="16"/>
        <v>0.83</v>
      </c>
      <c r="AC21" s="52">
        <v>0.83</v>
      </c>
      <c r="AD21" s="53">
        <f t="shared" si="17"/>
        <v>0.83</v>
      </c>
      <c r="AE21" s="52">
        <v>0.83</v>
      </c>
      <c r="AF21" s="53">
        <f t="shared" si="18"/>
        <v>0.83</v>
      </c>
      <c r="AG21" s="52"/>
      <c r="AH21" s="53"/>
    </row>
    <row r="22" spans="1:34" ht="39.75" customHeight="1" x14ac:dyDescent="0.25">
      <c r="A22" s="21">
        <f t="shared" si="4"/>
        <v>16</v>
      </c>
      <c r="B22" s="22" t="s">
        <v>43</v>
      </c>
      <c r="C22" s="49"/>
      <c r="D22" s="49"/>
      <c r="E22" s="49"/>
      <c r="F22" s="49"/>
      <c r="G22" s="49"/>
      <c r="H22" s="49"/>
      <c r="I22" s="52">
        <f>I18*I19*I20*I21</f>
        <v>0.57145499999999994</v>
      </c>
      <c r="J22" s="53">
        <f>J18*J19*J20*J21</f>
        <v>0.57145499999999994</v>
      </c>
      <c r="K22" s="52">
        <f t="shared" ref="K22:AF22" si="19">K18*K19*K20*K21</f>
        <v>0.57145499999999994</v>
      </c>
      <c r="L22" s="53">
        <f t="shared" si="19"/>
        <v>0.57145499999999994</v>
      </c>
      <c r="M22" s="52">
        <f t="shared" si="19"/>
        <v>0.57145499999999994</v>
      </c>
      <c r="N22" s="53">
        <f t="shared" si="19"/>
        <v>0.57145499999999994</v>
      </c>
      <c r="O22" s="52">
        <f>O18*O19*O20*O21</f>
        <v>0.57145499999999994</v>
      </c>
      <c r="P22" s="53">
        <f t="shared" si="19"/>
        <v>0.57145499999999994</v>
      </c>
      <c r="Q22" s="52">
        <f t="shared" si="19"/>
        <v>0.57145499999999994</v>
      </c>
      <c r="R22" s="53">
        <f t="shared" si="19"/>
        <v>0.57145499999999994</v>
      </c>
      <c r="S22" s="52">
        <f t="shared" si="19"/>
        <v>0.57145499999999994</v>
      </c>
      <c r="T22" s="53">
        <f t="shared" si="19"/>
        <v>0.57145499999999994</v>
      </c>
      <c r="U22" s="52">
        <f t="shared" si="19"/>
        <v>0.57145499999999994</v>
      </c>
      <c r="V22" s="53">
        <f t="shared" si="19"/>
        <v>0.57145499999999994</v>
      </c>
      <c r="W22" s="52">
        <f t="shared" si="19"/>
        <v>0.57145499999999994</v>
      </c>
      <c r="X22" s="53">
        <f t="shared" si="19"/>
        <v>0.57145499999999994</v>
      </c>
      <c r="Y22" s="52">
        <f t="shared" si="19"/>
        <v>0.57145499999999994</v>
      </c>
      <c r="Z22" s="53">
        <f t="shared" si="19"/>
        <v>0.57145499999999994</v>
      </c>
      <c r="AA22" s="52">
        <f t="shared" si="19"/>
        <v>0.57145499999999994</v>
      </c>
      <c r="AB22" s="53">
        <f t="shared" si="19"/>
        <v>0.57145499999999994</v>
      </c>
      <c r="AC22" s="52">
        <f t="shared" si="19"/>
        <v>0.57145499999999994</v>
      </c>
      <c r="AD22" s="53">
        <f t="shared" si="19"/>
        <v>0.57145499999999994</v>
      </c>
      <c r="AE22" s="52">
        <f t="shared" si="19"/>
        <v>0.57145499999999994</v>
      </c>
      <c r="AF22" s="53">
        <f t="shared" si="19"/>
        <v>0.57145499999999994</v>
      </c>
      <c r="AG22" s="52"/>
      <c r="AH22" s="53"/>
    </row>
    <row r="23" spans="1:34" ht="39.75" customHeight="1" x14ac:dyDescent="0.25">
      <c r="A23" s="21">
        <f t="shared" si="4"/>
        <v>17</v>
      </c>
      <c r="B23" s="22" t="s">
        <v>44</v>
      </c>
      <c r="C23" s="49"/>
      <c r="D23" s="49"/>
      <c r="E23" s="49"/>
      <c r="F23" s="49"/>
      <c r="G23" s="49"/>
      <c r="H23" s="49"/>
      <c r="I23" s="58">
        <f>I17/I22</f>
        <v>0</v>
      </c>
      <c r="J23" s="59">
        <f>J17/J22</f>
        <v>0</v>
      </c>
      <c r="K23" s="58">
        <f t="shared" ref="K23:AE23" si="20">K17/K22</f>
        <v>0</v>
      </c>
      <c r="L23" s="59">
        <f t="shared" si="20"/>
        <v>0</v>
      </c>
      <c r="M23" s="58">
        <f t="shared" si="20"/>
        <v>0</v>
      </c>
      <c r="N23" s="59">
        <f t="shared" si="20"/>
        <v>0</v>
      </c>
      <c r="O23" s="58">
        <f>O17/O22</f>
        <v>4897314.0142268417</v>
      </c>
      <c r="P23" s="59">
        <f t="shared" si="20"/>
        <v>104295.12035068379</v>
      </c>
      <c r="Q23" s="58">
        <f t="shared" si="20"/>
        <v>2039234.5679012348</v>
      </c>
      <c r="R23" s="59">
        <f t="shared" si="20"/>
        <v>299306.0028381095</v>
      </c>
      <c r="S23" s="58">
        <f t="shared" si="20"/>
        <v>4972015.9767610747</v>
      </c>
      <c r="T23" s="59">
        <f t="shared" si="20"/>
        <v>2046670.6401495601</v>
      </c>
      <c r="U23" s="58">
        <f t="shared" si="20"/>
        <v>4894091.1532841614</v>
      </c>
      <c r="V23" s="59">
        <f t="shared" si="20"/>
        <v>182689.217290367</v>
      </c>
      <c r="W23" s="58">
        <f t="shared" si="20"/>
        <v>6817275.236020335</v>
      </c>
      <c r="X23" s="59">
        <f t="shared" si="20"/>
        <v>0</v>
      </c>
      <c r="Y23" s="58">
        <f t="shared" si="20"/>
        <v>2127085.3173040748</v>
      </c>
      <c r="Z23" s="59">
        <f t="shared" si="20"/>
        <v>0</v>
      </c>
      <c r="AA23" s="58">
        <f t="shared" si="20"/>
        <v>192592.59259259261</v>
      </c>
      <c r="AB23" s="59">
        <f t="shared" si="20"/>
        <v>0</v>
      </c>
      <c r="AC23" s="58">
        <f t="shared" si="20"/>
        <v>0</v>
      </c>
      <c r="AD23" s="59">
        <f t="shared" si="20"/>
        <v>0</v>
      </c>
      <c r="AE23" s="58">
        <f t="shared" si="20"/>
        <v>0</v>
      </c>
      <c r="AF23" s="59">
        <f>AF17/AF22</f>
        <v>0</v>
      </c>
      <c r="AG23" s="58"/>
      <c r="AH23" s="59">
        <f>I23+J23+K23+L23+M23+N23+O23+P23+Q23+R23+S23+T23+U23+V23+W23+X23+Y23+Z23+AA23+AB23+AC23+AD23+AE23+AF23</f>
        <v>28572569.838719036</v>
      </c>
    </row>
    <row r="24" spans="1:34" ht="39.75" customHeight="1" thickBot="1" x14ac:dyDescent="0.3">
      <c r="A24" s="21">
        <f t="shared" si="4"/>
        <v>18</v>
      </c>
      <c r="B24" s="34" t="s">
        <v>45</v>
      </c>
      <c r="C24" s="60"/>
      <c r="D24" s="60"/>
      <c r="E24" s="60"/>
      <c r="F24" s="60"/>
      <c r="G24" s="60"/>
      <c r="H24" s="60"/>
      <c r="I24" s="61">
        <f>I23/(15*86400)</f>
        <v>0</v>
      </c>
      <c r="J24" s="62">
        <f>J23/(15*86400)</f>
        <v>0</v>
      </c>
      <c r="K24" s="61">
        <f t="shared" ref="K24:AF24" si="21">K23/(15*86400)</f>
        <v>0</v>
      </c>
      <c r="L24" s="62">
        <f t="shared" si="21"/>
        <v>0</v>
      </c>
      <c r="M24" s="61">
        <f t="shared" si="21"/>
        <v>0</v>
      </c>
      <c r="N24" s="62">
        <f t="shared" si="21"/>
        <v>0</v>
      </c>
      <c r="O24" s="61">
        <f t="shared" si="21"/>
        <v>3.7787916776441679</v>
      </c>
      <c r="P24" s="62">
        <f t="shared" si="21"/>
        <v>8.0474629900218975E-2</v>
      </c>
      <c r="Q24" s="61">
        <f t="shared" si="21"/>
        <v>1.5734834628867553</v>
      </c>
      <c r="R24" s="62">
        <f t="shared" si="21"/>
        <v>0.2309459898442203</v>
      </c>
      <c r="S24" s="61">
        <f t="shared" si="21"/>
        <v>3.8364320808341628</v>
      </c>
      <c r="T24" s="62">
        <f t="shared" si="21"/>
        <v>1.5792211729549075</v>
      </c>
      <c r="U24" s="61">
        <f t="shared" si="21"/>
        <v>3.7763049022254331</v>
      </c>
      <c r="V24" s="62">
        <f t="shared" si="21"/>
        <v>0.14096390223022146</v>
      </c>
      <c r="W24" s="61">
        <f t="shared" si="21"/>
        <v>5.2602432376700117</v>
      </c>
      <c r="X24" s="62">
        <f t="shared" si="21"/>
        <v>0</v>
      </c>
      <c r="Y24" s="61">
        <f t="shared" si="21"/>
        <v>1.6412695349568478</v>
      </c>
      <c r="Z24" s="62">
        <f t="shared" si="21"/>
        <v>0</v>
      </c>
      <c r="AA24" s="61">
        <f t="shared" si="21"/>
        <v>0.14860539551897578</v>
      </c>
      <c r="AB24" s="62">
        <f t="shared" si="21"/>
        <v>0</v>
      </c>
      <c r="AC24" s="61">
        <f t="shared" si="21"/>
        <v>0</v>
      </c>
      <c r="AD24" s="62">
        <f t="shared" si="21"/>
        <v>0</v>
      </c>
      <c r="AE24" s="61">
        <f t="shared" si="21"/>
        <v>0</v>
      </c>
      <c r="AF24" s="62">
        <f t="shared" si="21"/>
        <v>0</v>
      </c>
      <c r="AG24" s="61"/>
      <c r="AH24" s="62"/>
    </row>
  </sheetData>
  <mergeCells count="24">
    <mergeCell ref="AE4:AF4"/>
    <mergeCell ref="AG4:AH4"/>
    <mergeCell ref="S4:T4"/>
    <mergeCell ref="U4:V4"/>
    <mergeCell ref="W4:X4"/>
    <mergeCell ref="Y4:Z4"/>
    <mergeCell ref="AA4:AB4"/>
    <mergeCell ref="AC4:AD4"/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</mergeCells>
  <pageMargins left="0.7" right="0.7" top="0.75" bottom="0.75" header="0.3" footer="0.3"/>
  <pageSetup paperSize="9" scale="2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5EC05-633F-44E2-9245-DA6617E8941F}">
  <dimension ref="A1:AH24"/>
  <sheetViews>
    <sheetView view="pageBreakPreview" zoomScale="50" zoomScaleNormal="100" zoomScaleSheetLayoutView="50" workbookViewId="0">
      <selection activeCell="O20" sqref="O20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6.7109375" style="63" customWidth="1"/>
    <col min="13" max="14" width="6.7109375" style="1" customWidth="1"/>
    <col min="15" max="32" width="18.28515625" style="1" customWidth="1"/>
    <col min="33" max="34" width="18.28515625" style="63" customWidth="1"/>
    <col min="35" max="35" width="18.28515625" style="1" customWidth="1"/>
    <col min="36" max="16384" width="9.140625" style="1"/>
  </cols>
  <sheetData>
    <row r="1" spans="1:34" ht="19.5" x14ac:dyDescent="0.35">
      <c r="A1" s="66" t="s">
        <v>48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8"/>
    </row>
    <row r="2" spans="1:34" ht="18" x14ac:dyDescent="0.25">
      <c r="A2" s="69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1"/>
    </row>
    <row r="3" spans="1:34" ht="18.75" thickBot="1" x14ac:dyDescent="0.3">
      <c r="A3" s="72" t="s">
        <v>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4"/>
    </row>
    <row r="4" spans="1:34" ht="18.75" thickBot="1" x14ac:dyDescent="0.3">
      <c r="A4" s="75" t="s">
        <v>2</v>
      </c>
      <c r="B4" s="77" t="s">
        <v>3</v>
      </c>
      <c r="C4" s="77" t="s">
        <v>4</v>
      </c>
      <c r="D4" s="79" t="s">
        <v>5</v>
      </c>
      <c r="E4" s="79" t="s">
        <v>6</v>
      </c>
      <c r="F4" s="79" t="s">
        <v>7</v>
      </c>
      <c r="G4" s="79" t="s">
        <v>8</v>
      </c>
      <c r="H4" s="79" t="s">
        <v>9</v>
      </c>
      <c r="I4" s="81" t="s">
        <v>10</v>
      </c>
      <c r="J4" s="82"/>
      <c r="K4" s="81" t="s">
        <v>11</v>
      </c>
      <c r="L4" s="83"/>
      <c r="M4" s="64" t="s">
        <v>12</v>
      </c>
      <c r="N4" s="65"/>
      <c r="O4" s="64" t="s">
        <v>13</v>
      </c>
      <c r="P4" s="65"/>
      <c r="Q4" s="64" t="s">
        <v>14</v>
      </c>
      <c r="R4" s="65"/>
      <c r="S4" s="64" t="s">
        <v>15</v>
      </c>
      <c r="T4" s="65"/>
      <c r="U4" s="64" t="s">
        <v>16</v>
      </c>
      <c r="V4" s="65"/>
      <c r="W4" s="64" t="s">
        <v>17</v>
      </c>
      <c r="X4" s="65"/>
      <c r="Y4" s="64" t="s">
        <v>18</v>
      </c>
      <c r="Z4" s="65"/>
      <c r="AA4" s="64" t="s">
        <v>19</v>
      </c>
      <c r="AB4" s="65"/>
      <c r="AC4" s="64" t="s">
        <v>20</v>
      </c>
      <c r="AD4" s="65"/>
      <c r="AE4" s="64" t="s">
        <v>21</v>
      </c>
      <c r="AF4" s="65"/>
      <c r="AG4" s="84" t="s">
        <v>22</v>
      </c>
      <c r="AH4" s="85"/>
    </row>
    <row r="5" spans="1:34" ht="30.75" thickBot="1" x14ac:dyDescent="0.3">
      <c r="A5" s="76"/>
      <c r="B5" s="78"/>
      <c r="C5" s="78"/>
      <c r="D5" s="78"/>
      <c r="E5" s="78"/>
      <c r="F5" s="80"/>
      <c r="G5" s="78"/>
      <c r="H5" s="80"/>
      <c r="I5" s="2" t="s">
        <v>23</v>
      </c>
      <c r="J5" s="3" t="s">
        <v>24</v>
      </c>
      <c r="K5" s="2" t="s">
        <v>23</v>
      </c>
      <c r="L5" s="4" t="s">
        <v>24</v>
      </c>
      <c r="M5" s="2" t="s">
        <v>23</v>
      </c>
      <c r="N5" s="3" t="s">
        <v>24</v>
      </c>
      <c r="O5" s="2" t="s">
        <v>23</v>
      </c>
      <c r="P5" s="3" t="s">
        <v>25</v>
      </c>
      <c r="Q5" s="2" t="s">
        <v>23</v>
      </c>
      <c r="R5" s="5" t="s">
        <v>24</v>
      </c>
      <c r="S5" s="2" t="s">
        <v>23</v>
      </c>
      <c r="T5" s="3" t="s">
        <v>25</v>
      </c>
      <c r="U5" s="2" t="s">
        <v>23</v>
      </c>
      <c r="V5" s="3" t="s">
        <v>24</v>
      </c>
      <c r="W5" s="2" t="s">
        <v>23</v>
      </c>
      <c r="X5" s="3" t="s">
        <v>24</v>
      </c>
      <c r="Y5" s="2" t="s">
        <v>23</v>
      </c>
      <c r="Z5" s="3" t="s">
        <v>25</v>
      </c>
      <c r="AA5" s="2" t="s">
        <v>23</v>
      </c>
      <c r="AB5" s="3" t="s">
        <v>24</v>
      </c>
      <c r="AC5" s="2" t="s">
        <v>23</v>
      </c>
      <c r="AD5" s="3" t="s">
        <v>25</v>
      </c>
      <c r="AE5" s="2" t="s">
        <v>23</v>
      </c>
      <c r="AF5" s="3" t="s">
        <v>24</v>
      </c>
      <c r="AG5" s="6" t="s">
        <v>26</v>
      </c>
      <c r="AH5" s="6" t="s">
        <v>27</v>
      </c>
    </row>
    <row r="6" spans="1:34" ht="15.75" thickBot="1" x14ac:dyDescent="0.3">
      <c r="A6" s="7">
        <v>1</v>
      </c>
      <c r="B6" s="7">
        <f>A6+1</f>
        <v>2</v>
      </c>
      <c r="C6" s="7">
        <f t="shared" ref="C6:AH6" si="0">B6+1</f>
        <v>3</v>
      </c>
      <c r="D6" s="7">
        <f t="shared" si="0"/>
        <v>4</v>
      </c>
      <c r="E6" s="7">
        <f t="shared" si="0"/>
        <v>5</v>
      </c>
      <c r="F6" s="7">
        <f t="shared" si="0"/>
        <v>6</v>
      </c>
      <c r="G6" s="7">
        <f t="shared" si="0"/>
        <v>7</v>
      </c>
      <c r="H6" s="7">
        <f t="shared" si="0"/>
        <v>8</v>
      </c>
      <c r="I6" s="7">
        <f t="shared" si="0"/>
        <v>9</v>
      </c>
      <c r="J6" s="7">
        <f t="shared" si="0"/>
        <v>10</v>
      </c>
      <c r="K6" s="7">
        <f t="shared" si="0"/>
        <v>11</v>
      </c>
      <c r="L6" s="7">
        <f t="shared" si="0"/>
        <v>12</v>
      </c>
      <c r="M6" s="7">
        <f t="shared" si="0"/>
        <v>13</v>
      </c>
      <c r="N6" s="7">
        <f t="shared" si="0"/>
        <v>14</v>
      </c>
      <c r="O6" s="7">
        <f t="shared" si="0"/>
        <v>15</v>
      </c>
      <c r="P6" s="7">
        <f t="shared" si="0"/>
        <v>16</v>
      </c>
      <c r="Q6" s="7">
        <f t="shared" si="0"/>
        <v>17</v>
      </c>
      <c r="R6" s="7">
        <f t="shared" si="0"/>
        <v>18</v>
      </c>
      <c r="S6" s="7">
        <f t="shared" si="0"/>
        <v>19</v>
      </c>
      <c r="T6" s="7">
        <f t="shared" si="0"/>
        <v>20</v>
      </c>
      <c r="U6" s="7">
        <f t="shared" si="0"/>
        <v>21</v>
      </c>
      <c r="V6" s="7">
        <f t="shared" si="0"/>
        <v>22</v>
      </c>
      <c r="W6" s="7">
        <f t="shared" si="0"/>
        <v>23</v>
      </c>
      <c r="X6" s="7">
        <f t="shared" si="0"/>
        <v>24</v>
      </c>
      <c r="Y6" s="7">
        <f t="shared" si="0"/>
        <v>25</v>
      </c>
      <c r="Z6" s="7">
        <f t="shared" si="0"/>
        <v>26</v>
      </c>
      <c r="AA6" s="7">
        <f t="shared" si="0"/>
        <v>27</v>
      </c>
      <c r="AB6" s="7">
        <f t="shared" si="0"/>
        <v>28</v>
      </c>
      <c r="AC6" s="7">
        <f t="shared" si="0"/>
        <v>29</v>
      </c>
      <c r="AD6" s="7">
        <f t="shared" si="0"/>
        <v>30</v>
      </c>
      <c r="AE6" s="7">
        <f t="shared" si="0"/>
        <v>31</v>
      </c>
      <c r="AF6" s="7">
        <f t="shared" si="0"/>
        <v>32</v>
      </c>
      <c r="AG6" s="7">
        <f t="shared" si="0"/>
        <v>33</v>
      </c>
      <c r="AH6" s="7">
        <f t="shared" si="0"/>
        <v>34</v>
      </c>
    </row>
    <row r="7" spans="1:34" ht="39.75" customHeight="1" x14ac:dyDescent="0.25">
      <c r="A7" s="8">
        <v>1</v>
      </c>
      <c r="B7" s="9" t="s">
        <v>28</v>
      </c>
      <c r="C7" s="10">
        <v>1235</v>
      </c>
      <c r="D7" s="10">
        <f>C7/86.4</f>
        <v>14.293981481481481</v>
      </c>
      <c r="E7" s="10">
        <f>D7/15</f>
        <v>0.95293209876543206</v>
      </c>
      <c r="F7" s="10">
        <v>6.26</v>
      </c>
      <c r="G7" s="10">
        <f>E7*F7</f>
        <v>5.9653549382716049</v>
      </c>
      <c r="H7" s="10">
        <v>3</v>
      </c>
      <c r="I7" s="11"/>
      <c r="J7" s="12"/>
      <c r="K7" s="11"/>
      <c r="L7" s="12"/>
      <c r="M7" s="13"/>
      <c r="N7" s="14"/>
      <c r="O7" s="15">
        <f>G7*15*86.4</f>
        <v>7731.1</v>
      </c>
      <c r="P7" s="14"/>
      <c r="Q7" s="13"/>
      <c r="R7" s="14"/>
      <c r="S7" s="13"/>
      <c r="T7" s="16">
        <f>G7*16*86.4</f>
        <v>8246.506666666668</v>
      </c>
      <c r="U7" s="13"/>
      <c r="V7" s="16">
        <f>G7*16*86.4</f>
        <v>8246.506666666668</v>
      </c>
      <c r="W7" s="13"/>
      <c r="X7" s="14"/>
      <c r="Y7" s="13"/>
      <c r="Z7" s="14"/>
      <c r="AA7" s="13"/>
      <c r="AB7" s="17"/>
      <c r="AC7" s="18"/>
      <c r="AD7" s="17"/>
      <c r="AE7" s="18"/>
      <c r="AF7" s="17"/>
      <c r="AG7" s="19">
        <f>F7*H7</f>
        <v>18.78</v>
      </c>
      <c r="AH7" s="20">
        <f>I7+J7+K7+L7+M7+N7+O7+P7+Q7+R7+S7+T7+U7+V7+W7+X7+Y7+Z7+AA7+AB7+AC7+AD7+AE7+AF7</f>
        <v>24224.113333333335</v>
      </c>
    </row>
    <row r="8" spans="1:34" ht="39.75" customHeight="1" x14ac:dyDescent="0.25">
      <c r="A8" s="21">
        <f>A7+1</f>
        <v>2</v>
      </c>
      <c r="B8" s="22" t="s">
        <v>29</v>
      </c>
      <c r="C8" s="23">
        <v>1235</v>
      </c>
      <c r="D8" s="23">
        <f t="shared" ref="D8:D16" si="1">C8/86.4</f>
        <v>14.293981481481481</v>
      </c>
      <c r="E8" s="23">
        <f t="shared" ref="E8:E16" si="2">D8/15</f>
        <v>0.95293209876543206</v>
      </c>
      <c r="F8" s="23">
        <v>344.75</v>
      </c>
      <c r="G8" s="23">
        <f t="shared" ref="G8:G16" si="3">E8*F8</f>
        <v>328.52334104938268</v>
      </c>
      <c r="H8" s="23">
        <v>4</v>
      </c>
      <c r="I8" s="24"/>
      <c r="J8" s="25"/>
      <c r="K8" s="24"/>
      <c r="L8" s="25"/>
      <c r="M8" s="26"/>
      <c r="N8" s="27"/>
      <c r="O8" s="28">
        <f>G8*15*86.4</f>
        <v>425766.24999999994</v>
      </c>
      <c r="P8" s="27"/>
      <c r="Q8" s="26"/>
      <c r="R8" s="27"/>
      <c r="S8" s="28">
        <f>G8*15*86.4</f>
        <v>425766.24999999994</v>
      </c>
      <c r="T8" s="27"/>
      <c r="U8" s="28">
        <f>G8*15*86.4</f>
        <v>425766.24999999994</v>
      </c>
      <c r="V8" s="27"/>
      <c r="W8" s="28">
        <f>G8*15*86.4</f>
        <v>425766.24999999994</v>
      </c>
      <c r="X8" s="27"/>
      <c r="Y8" s="26"/>
      <c r="Z8" s="27"/>
      <c r="AA8" s="26"/>
      <c r="AB8" s="29"/>
      <c r="AC8" s="30"/>
      <c r="AD8" s="29"/>
      <c r="AE8" s="30"/>
      <c r="AF8" s="29"/>
      <c r="AG8" s="31">
        <f>F8*H8</f>
        <v>1379</v>
      </c>
      <c r="AH8" s="32">
        <f>I8+J8+K8+L8+M8+N8+O8+P8+Q8+R8+S8+T8+U8+V8+W8+X8+Y8+Z8+AA8+AB8+AC8+AD8+AE8+AF8</f>
        <v>1703064.9999999998</v>
      </c>
    </row>
    <row r="9" spans="1:34" ht="39.75" customHeight="1" x14ac:dyDescent="0.25">
      <c r="A9" s="21">
        <f t="shared" ref="A9:A24" si="4">A8+1</f>
        <v>3</v>
      </c>
      <c r="B9" s="22" t="s">
        <v>30</v>
      </c>
      <c r="C9" s="23">
        <v>1411</v>
      </c>
      <c r="D9" s="23">
        <f t="shared" si="1"/>
        <v>16.331018518518519</v>
      </c>
      <c r="E9" s="23">
        <f t="shared" si="2"/>
        <v>1.0887345679012346</v>
      </c>
      <c r="F9" s="23">
        <v>0.5</v>
      </c>
      <c r="G9" s="23">
        <f t="shared" si="3"/>
        <v>0.54436728395061729</v>
      </c>
      <c r="H9" s="23">
        <v>2</v>
      </c>
      <c r="I9" s="24"/>
      <c r="J9" s="25"/>
      <c r="K9" s="24"/>
      <c r="L9" s="25"/>
      <c r="M9" s="26"/>
      <c r="N9" s="27"/>
      <c r="O9" s="26"/>
      <c r="P9" s="27"/>
      <c r="Q9" s="26"/>
      <c r="R9" s="33">
        <f>G9*16*86.47</f>
        <v>753.14302469135805</v>
      </c>
      <c r="S9" s="26"/>
      <c r="T9" s="27"/>
      <c r="U9" s="26"/>
      <c r="V9" s="27"/>
      <c r="W9" s="26"/>
      <c r="X9" s="27"/>
      <c r="Y9" s="26"/>
      <c r="Z9" s="27"/>
      <c r="AA9" s="28">
        <f>G9*15*86.4</f>
        <v>705.50000000000011</v>
      </c>
      <c r="AB9" s="29"/>
      <c r="AC9" s="30"/>
      <c r="AD9" s="29"/>
      <c r="AE9" s="30"/>
      <c r="AF9" s="29"/>
      <c r="AG9" s="31">
        <f t="shared" ref="AG9:AG15" si="5">F9*H9</f>
        <v>1</v>
      </c>
      <c r="AH9" s="32">
        <f t="shared" ref="AH9:AH16" si="6">I9+J9+K9+L9+M9+N9+O9+P9+Q9+R9+S9+T9+U9+V9+W9+X9+Y9+Z9+AA9+AB9+AC9+AD9+AE9+AF9</f>
        <v>1458.6430246913583</v>
      </c>
    </row>
    <row r="10" spans="1:34" ht="39.75" customHeight="1" thickBot="1" x14ac:dyDescent="0.3">
      <c r="A10" s="21">
        <f t="shared" si="4"/>
        <v>4</v>
      </c>
      <c r="B10" s="22" t="s">
        <v>31</v>
      </c>
      <c r="C10" s="23">
        <v>1411</v>
      </c>
      <c r="D10" s="23">
        <f t="shared" si="1"/>
        <v>16.331018518518519</v>
      </c>
      <c r="E10" s="23">
        <f t="shared" si="2"/>
        <v>1.0887345679012346</v>
      </c>
      <c r="F10" s="23"/>
      <c r="G10" s="23">
        <f t="shared" si="3"/>
        <v>0</v>
      </c>
      <c r="H10" s="23">
        <v>2</v>
      </c>
      <c r="I10" s="24"/>
      <c r="J10" s="25"/>
      <c r="K10" s="24"/>
      <c r="L10" s="25"/>
      <c r="M10" s="26"/>
      <c r="N10" s="27"/>
      <c r="O10" s="26"/>
      <c r="P10" s="33">
        <f>G10*16*86.4</f>
        <v>0</v>
      </c>
      <c r="Q10" s="26"/>
      <c r="R10" s="33">
        <f>G10*16*86.4</f>
        <v>0</v>
      </c>
      <c r="S10" s="26"/>
      <c r="T10" s="27"/>
      <c r="U10" s="26"/>
      <c r="V10" s="27"/>
      <c r="W10" s="26"/>
      <c r="X10" s="27"/>
      <c r="Y10" s="26"/>
      <c r="Z10" s="27"/>
      <c r="AA10" s="26"/>
      <c r="AB10" s="29"/>
      <c r="AC10" s="30"/>
      <c r="AD10" s="29"/>
      <c r="AE10" s="30"/>
      <c r="AF10" s="29"/>
      <c r="AG10" s="31">
        <f t="shared" si="5"/>
        <v>0</v>
      </c>
      <c r="AH10" s="32">
        <f t="shared" si="6"/>
        <v>0</v>
      </c>
    </row>
    <row r="11" spans="1:34" ht="39.75" customHeight="1" thickBot="1" x14ac:dyDescent="0.3">
      <c r="A11" s="21">
        <f t="shared" si="4"/>
        <v>5</v>
      </c>
      <c r="B11" s="22" t="s">
        <v>32</v>
      </c>
      <c r="C11" s="23">
        <v>1411</v>
      </c>
      <c r="D11" s="23">
        <f t="shared" si="1"/>
        <v>16.331018518518519</v>
      </c>
      <c r="E11" s="23">
        <f t="shared" si="2"/>
        <v>1.0887345679012346</v>
      </c>
      <c r="F11" s="23">
        <v>76.38</v>
      </c>
      <c r="G11" s="23">
        <f t="shared" si="3"/>
        <v>83.157546296296289</v>
      </c>
      <c r="H11" s="23">
        <v>4</v>
      </c>
      <c r="I11" s="24"/>
      <c r="J11" s="25"/>
      <c r="K11" s="24"/>
      <c r="L11" s="25"/>
      <c r="M11" s="26"/>
      <c r="N11" s="27"/>
      <c r="O11" s="26"/>
      <c r="P11" s="27"/>
      <c r="Q11" s="28">
        <f>G11*15*86.4</f>
        <v>107772.18000000001</v>
      </c>
      <c r="R11" s="27"/>
      <c r="S11" s="26"/>
      <c r="T11" s="16">
        <f>G11*16*86.4</f>
        <v>114956.992</v>
      </c>
      <c r="U11" s="26"/>
      <c r="V11" s="27"/>
      <c r="W11" s="28">
        <f>G11*15*86.4</f>
        <v>107772.18000000001</v>
      </c>
      <c r="X11" s="27"/>
      <c r="Y11" s="28">
        <f>G11*15*86.4</f>
        <v>107772.18000000001</v>
      </c>
      <c r="Z11" s="27"/>
      <c r="AA11" s="26"/>
      <c r="AB11" s="29"/>
      <c r="AC11" s="30"/>
      <c r="AD11" s="29"/>
      <c r="AE11" s="30"/>
      <c r="AF11" s="29"/>
      <c r="AG11" s="31">
        <f t="shared" si="5"/>
        <v>305.52</v>
      </c>
      <c r="AH11" s="32">
        <f t="shared" si="6"/>
        <v>438273.53200000001</v>
      </c>
    </row>
    <row r="12" spans="1:34" ht="39.75" customHeight="1" x14ac:dyDescent="0.25">
      <c r="A12" s="21">
        <f t="shared" si="4"/>
        <v>6</v>
      </c>
      <c r="B12" s="22" t="s">
        <v>33</v>
      </c>
      <c r="C12" s="23">
        <v>1235</v>
      </c>
      <c r="D12" s="23">
        <f t="shared" si="1"/>
        <v>14.293981481481481</v>
      </c>
      <c r="E12" s="23">
        <f t="shared" si="2"/>
        <v>0.95293209876543206</v>
      </c>
      <c r="F12" s="23">
        <v>0.28999999999999998</v>
      </c>
      <c r="G12" s="23">
        <f t="shared" si="3"/>
        <v>0.2763503086419753</v>
      </c>
      <c r="H12" s="23">
        <v>6</v>
      </c>
      <c r="I12" s="24"/>
      <c r="J12" s="25"/>
      <c r="K12" s="24"/>
      <c r="L12" s="25"/>
      <c r="M12" s="26"/>
      <c r="N12" s="27"/>
      <c r="O12" s="26"/>
      <c r="P12" s="33">
        <f>G12*16*86.4</f>
        <v>382.0266666666667</v>
      </c>
      <c r="Q12" s="26"/>
      <c r="R12" s="33">
        <f>G12*16*86.4</f>
        <v>382.0266666666667</v>
      </c>
      <c r="S12" s="28">
        <f>G12*15*86.4</f>
        <v>358.15000000000003</v>
      </c>
      <c r="T12" s="27"/>
      <c r="U12" s="26"/>
      <c r="V12" s="16">
        <f>G12*16*86.4</f>
        <v>382.0266666666667</v>
      </c>
      <c r="W12" s="28">
        <f>G12*15*86.4</f>
        <v>358.15000000000003</v>
      </c>
      <c r="X12" s="27"/>
      <c r="Y12" s="28">
        <f>G12*15*86.4</f>
        <v>358.15000000000003</v>
      </c>
      <c r="Z12" s="27"/>
      <c r="AA12" s="26"/>
      <c r="AB12" s="29"/>
      <c r="AC12" s="30"/>
      <c r="AD12" s="29"/>
      <c r="AE12" s="30"/>
      <c r="AF12" s="29"/>
      <c r="AG12" s="31">
        <f t="shared" si="5"/>
        <v>1.7399999999999998</v>
      </c>
      <c r="AH12" s="32">
        <f t="shared" si="6"/>
        <v>2220.5300000000002</v>
      </c>
    </row>
    <row r="13" spans="1:34" ht="39.75" customHeight="1" x14ac:dyDescent="0.25">
      <c r="A13" s="21">
        <f t="shared" si="4"/>
        <v>7</v>
      </c>
      <c r="B13" s="22" t="s">
        <v>34</v>
      </c>
      <c r="C13" s="23">
        <v>1411</v>
      </c>
      <c r="D13" s="23">
        <f t="shared" si="1"/>
        <v>16.331018518518519</v>
      </c>
      <c r="E13" s="23">
        <f t="shared" si="2"/>
        <v>1.0887345679012346</v>
      </c>
      <c r="F13" s="23">
        <v>1.25</v>
      </c>
      <c r="G13" s="23">
        <f t="shared" si="3"/>
        <v>1.3609182098765431</v>
      </c>
      <c r="H13" s="23">
        <v>3</v>
      </c>
      <c r="I13" s="24"/>
      <c r="J13" s="25"/>
      <c r="K13" s="24"/>
      <c r="L13" s="25"/>
      <c r="M13" s="26"/>
      <c r="N13" s="27"/>
      <c r="O13" s="26"/>
      <c r="P13" s="33">
        <f>G13*16*86.4</f>
        <v>1881.3333333333333</v>
      </c>
      <c r="Q13" s="26"/>
      <c r="R13" s="27"/>
      <c r="S13" s="26"/>
      <c r="T13" s="27"/>
      <c r="U13" s="28">
        <f>G13*15*86.4</f>
        <v>1763.7499999999998</v>
      </c>
      <c r="V13" s="27"/>
      <c r="W13" s="28">
        <f>G13*15*86.4</f>
        <v>1763.7499999999998</v>
      </c>
      <c r="X13" s="27"/>
      <c r="Y13" s="26"/>
      <c r="Z13" s="27"/>
      <c r="AA13" s="26"/>
      <c r="AB13" s="29"/>
      <c r="AC13" s="30"/>
      <c r="AD13" s="29"/>
      <c r="AE13" s="30"/>
      <c r="AF13" s="29"/>
      <c r="AG13" s="31">
        <f t="shared" si="5"/>
        <v>3.75</v>
      </c>
      <c r="AH13" s="32">
        <f t="shared" si="6"/>
        <v>5408.833333333333</v>
      </c>
    </row>
    <row r="14" spans="1:34" ht="39.75" customHeight="1" x14ac:dyDescent="0.25">
      <c r="A14" s="21">
        <f t="shared" si="4"/>
        <v>8</v>
      </c>
      <c r="B14" s="22" t="s">
        <v>35</v>
      </c>
      <c r="C14" s="23">
        <v>1411</v>
      </c>
      <c r="D14" s="23">
        <f t="shared" si="1"/>
        <v>16.331018518518519</v>
      </c>
      <c r="E14" s="23">
        <f t="shared" si="2"/>
        <v>1.0887345679012346</v>
      </c>
      <c r="F14" s="23"/>
      <c r="G14" s="23">
        <f t="shared" si="3"/>
        <v>0</v>
      </c>
      <c r="H14" s="23"/>
      <c r="I14" s="24"/>
      <c r="J14" s="25"/>
      <c r="K14" s="24"/>
      <c r="L14" s="25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6"/>
      <c r="X14" s="27"/>
      <c r="Y14" s="26"/>
      <c r="Z14" s="27"/>
      <c r="AA14" s="26"/>
      <c r="AB14" s="29"/>
      <c r="AC14" s="30"/>
      <c r="AD14" s="29"/>
      <c r="AE14" s="30"/>
      <c r="AF14" s="29"/>
      <c r="AG14" s="31">
        <f t="shared" si="5"/>
        <v>0</v>
      </c>
      <c r="AH14" s="32">
        <f t="shared" si="6"/>
        <v>0</v>
      </c>
    </row>
    <row r="15" spans="1:34" ht="39.75" customHeight="1" x14ac:dyDescent="0.25">
      <c r="A15" s="21">
        <f t="shared" si="4"/>
        <v>9</v>
      </c>
      <c r="B15" s="22" t="s">
        <v>36</v>
      </c>
      <c r="C15" s="23">
        <v>1411</v>
      </c>
      <c r="D15" s="23">
        <f t="shared" si="1"/>
        <v>16.331018518518519</v>
      </c>
      <c r="E15" s="23">
        <f t="shared" si="2"/>
        <v>1.0887345679012346</v>
      </c>
      <c r="F15" s="23">
        <v>21.14</v>
      </c>
      <c r="G15" s="23">
        <f t="shared" si="3"/>
        <v>23.0158487654321</v>
      </c>
      <c r="H15" s="23">
        <v>6</v>
      </c>
      <c r="I15" s="24"/>
      <c r="J15" s="25"/>
      <c r="K15" s="24"/>
      <c r="L15" s="25"/>
      <c r="M15" s="26"/>
      <c r="N15" s="27"/>
      <c r="O15" s="28">
        <f>G15*15*86.4</f>
        <v>29828.54</v>
      </c>
      <c r="P15" s="27"/>
      <c r="Q15" s="28">
        <f>G15*15*86.4</f>
        <v>29828.54</v>
      </c>
      <c r="R15" s="27"/>
      <c r="S15" s="28">
        <f>G15*15*86.4</f>
        <v>29828.54</v>
      </c>
      <c r="T15" s="27"/>
      <c r="U15" s="28">
        <f>G15*15*86.4</f>
        <v>29828.54</v>
      </c>
      <c r="V15" s="27"/>
      <c r="W15" s="28">
        <f>G15*15*86.4</f>
        <v>29828.54</v>
      </c>
      <c r="X15" s="27"/>
      <c r="Y15" s="28">
        <f>G15*15*86.4</f>
        <v>29828.54</v>
      </c>
      <c r="Z15" s="27"/>
      <c r="AA15" s="26"/>
      <c r="AB15" s="29"/>
      <c r="AC15" s="30"/>
      <c r="AD15" s="29"/>
      <c r="AE15" s="30"/>
      <c r="AF15" s="29"/>
      <c r="AG15" s="31">
        <f t="shared" si="5"/>
        <v>126.84</v>
      </c>
      <c r="AH15" s="32">
        <f t="shared" si="6"/>
        <v>178971.24000000002</v>
      </c>
    </row>
    <row r="16" spans="1:34" ht="39.75" customHeight="1" thickBot="1" x14ac:dyDescent="0.3">
      <c r="A16" s="21">
        <f t="shared" si="4"/>
        <v>10</v>
      </c>
      <c r="B16" s="34" t="s">
        <v>37</v>
      </c>
      <c r="C16" s="35">
        <v>1411</v>
      </c>
      <c r="D16" s="35">
        <f t="shared" si="1"/>
        <v>16.331018518518519</v>
      </c>
      <c r="E16" s="35">
        <f t="shared" si="2"/>
        <v>1.0887345679012346</v>
      </c>
      <c r="F16" s="35">
        <v>2.71</v>
      </c>
      <c r="G16" s="35">
        <f t="shared" si="3"/>
        <v>2.9504706790123456</v>
      </c>
      <c r="H16" s="35">
        <v>3</v>
      </c>
      <c r="I16" s="36"/>
      <c r="J16" s="37"/>
      <c r="K16" s="36"/>
      <c r="L16" s="37"/>
      <c r="M16" s="38"/>
      <c r="N16" s="39"/>
      <c r="O16" s="38"/>
      <c r="P16" s="39"/>
      <c r="Q16" s="38"/>
      <c r="R16" s="39"/>
      <c r="S16" s="40">
        <f>G16*15*86.4</f>
        <v>3823.81</v>
      </c>
      <c r="T16" s="39"/>
      <c r="U16" s="28">
        <f>G16*15*86.4</f>
        <v>3823.81</v>
      </c>
      <c r="V16" s="39"/>
      <c r="W16" s="28">
        <f>G16*15*86.4</f>
        <v>3823.81</v>
      </c>
      <c r="X16" s="39"/>
      <c r="Y16" s="38"/>
      <c r="Z16" s="39"/>
      <c r="AA16" s="38"/>
      <c r="AB16" s="41"/>
      <c r="AC16" s="42"/>
      <c r="AD16" s="41"/>
      <c r="AE16" s="42"/>
      <c r="AF16" s="41"/>
      <c r="AG16" s="43">
        <f>F16*H16</f>
        <v>8.129999999999999</v>
      </c>
      <c r="AH16" s="44">
        <f t="shared" si="6"/>
        <v>11471.43</v>
      </c>
    </row>
    <row r="17" spans="1:34" ht="39.75" customHeight="1" x14ac:dyDescent="0.25">
      <c r="A17" s="21">
        <f t="shared" si="4"/>
        <v>11</v>
      </c>
      <c r="B17" s="86" t="s">
        <v>38</v>
      </c>
      <c r="C17" s="45"/>
      <c r="D17" s="45"/>
      <c r="E17" s="45"/>
      <c r="F17" s="45"/>
      <c r="G17" s="45"/>
      <c r="H17" s="46"/>
      <c r="I17" s="47">
        <f>I7+I8+I9+I10+I11+I12+I13+I14+I15+I16</f>
        <v>0</v>
      </c>
      <c r="J17" s="48">
        <f>J7+J8+J9+J10+J11+J12+J13+J14+J15+J16</f>
        <v>0</v>
      </c>
      <c r="K17" s="47">
        <f>K7+K8+K9+K10+K11+K12+K13+K14+K15+K16</f>
        <v>0</v>
      </c>
      <c r="L17" s="48">
        <f>L7+L8+L9+L10+L11+L12+L13+L14+L15+L16</f>
        <v>0</v>
      </c>
      <c r="M17" s="47">
        <f t="shared" ref="M17:AF17" si="7">M7+M8+M9+M10+M11+M12+M13+M14+M15+M16</f>
        <v>0</v>
      </c>
      <c r="N17" s="48">
        <f t="shared" si="7"/>
        <v>0</v>
      </c>
      <c r="O17" s="47">
        <f t="shared" si="7"/>
        <v>463325.8899999999</v>
      </c>
      <c r="P17" s="48">
        <f t="shared" si="7"/>
        <v>2263.36</v>
      </c>
      <c r="Q17" s="47">
        <f t="shared" si="7"/>
        <v>137600.72</v>
      </c>
      <c r="R17" s="48">
        <f t="shared" si="7"/>
        <v>1135.1696913580247</v>
      </c>
      <c r="S17" s="47">
        <f t="shared" si="7"/>
        <v>459776.74999999994</v>
      </c>
      <c r="T17" s="48">
        <f t="shared" si="7"/>
        <v>123203.49866666667</v>
      </c>
      <c r="U17" s="47">
        <f t="shared" si="7"/>
        <v>461182.34999999992</v>
      </c>
      <c r="V17" s="48">
        <f t="shared" si="7"/>
        <v>8628.5333333333347</v>
      </c>
      <c r="W17" s="47">
        <f t="shared" si="7"/>
        <v>569312.68000000005</v>
      </c>
      <c r="X17" s="48">
        <f t="shared" si="7"/>
        <v>0</v>
      </c>
      <c r="Y17" s="47">
        <f t="shared" si="7"/>
        <v>137958.87</v>
      </c>
      <c r="Z17" s="48">
        <f t="shared" si="7"/>
        <v>0</v>
      </c>
      <c r="AA17" s="47">
        <f t="shared" si="7"/>
        <v>705.50000000000011</v>
      </c>
      <c r="AB17" s="48">
        <f t="shared" si="7"/>
        <v>0</v>
      </c>
      <c r="AC17" s="47">
        <f t="shared" si="7"/>
        <v>0</v>
      </c>
      <c r="AD17" s="48">
        <f t="shared" si="7"/>
        <v>0</v>
      </c>
      <c r="AE17" s="47">
        <f t="shared" si="7"/>
        <v>0</v>
      </c>
      <c r="AF17" s="48">
        <f t="shared" si="7"/>
        <v>0</v>
      </c>
      <c r="AG17" s="47">
        <f>AG7+AG8+AG9+AG10+AG11+AG12+AG13+AG14+AG15+AG16</f>
        <v>1844.76</v>
      </c>
      <c r="AH17" s="48">
        <f>I17+J17+K17+L17+M17+N17+O17+P17+Q17+R17+S17+T17+U17+V17+W17+X17+Y17+Z17+AA17+AB17+AC17+AD17+AE17+AF17</f>
        <v>2365093.321691358</v>
      </c>
    </row>
    <row r="18" spans="1:34" ht="39.75" customHeight="1" x14ac:dyDescent="0.25">
      <c r="A18" s="21">
        <f t="shared" si="4"/>
        <v>12</v>
      </c>
      <c r="B18" s="22" t="s">
        <v>39</v>
      </c>
      <c r="C18" s="49"/>
      <c r="D18" s="49"/>
      <c r="E18" s="49"/>
      <c r="F18" s="49"/>
      <c r="G18" s="49"/>
      <c r="H18" s="49"/>
      <c r="I18" s="50">
        <v>0.9</v>
      </c>
      <c r="J18" s="51">
        <f>I18</f>
        <v>0.9</v>
      </c>
      <c r="K18" s="50">
        <v>0.9</v>
      </c>
      <c r="L18" s="51">
        <f t="shared" ref="L18:L21" si="8">K18</f>
        <v>0.9</v>
      </c>
      <c r="M18" s="50">
        <v>0.9</v>
      </c>
      <c r="N18" s="51">
        <f t="shared" ref="N18:N21" si="9">M18</f>
        <v>0.9</v>
      </c>
      <c r="O18" s="50">
        <v>0.9</v>
      </c>
      <c r="P18" s="51">
        <f t="shared" ref="P18:P21" si="10">O18</f>
        <v>0.9</v>
      </c>
      <c r="Q18" s="50">
        <v>0.9</v>
      </c>
      <c r="R18" s="51">
        <f t="shared" ref="R18:R21" si="11">Q18</f>
        <v>0.9</v>
      </c>
      <c r="S18" s="50">
        <v>0.9</v>
      </c>
      <c r="T18" s="51">
        <f t="shared" ref="T18:T21" si="12">S18</f>
        <v>0.9</v>
      </c>
      <c r="U18" s="50">
        <v>0.9</v>
      </c>
      <c r="V18" s="51">
        <f t="shared" ref="V18:V21" si="13">U18</f>
        <v>0.9</v>
      </c>
      <c r="W18" s="50">
        <v>0.9</v>
      </c>
      <c r="X18" s="51">
        <f t="shared" ref="X18:X21" si="14">W18</f>
        <v>0.9</v>
      </c>
      <c r="Y18" s="50">
        <v>0.9</v>
      </c>
      <c r="Z18" s="51">
        <f t="shared" ref="Z18:Z21" si="15">Y18</f>
        <v>0.9</v>
      </c>
      <c r="AA18" s="50">
        <v>0.9</v>
      </c>
      <c r="AB18" s="51">
        <f t="shared" ref="AB18:AB21" si="16">AA18</f>
        <v>0.9</v>
      </c>
      <c r="AC18" s="50">
        <v>0.9</v>
      </c>
      <c r="AD18" s="51">
        <f t="shared" ref="AD18:AD21" si="17">AC18</f>
        <v>0.9</v>
      </c>
      <c r="AE18" s="50">
        <v>0.9</v>
      </c>
      <c r="AF18" s="51">
        <f t="shared" ref="AF18:AF21" si="18">AE18</f>
        <v>0.9</v>
      </c>
      <c r="AG18" s="52"/>
      <c r="AH18" s="53"/>
    </row>
    <row r="19" spans="1:34" ht="39.75" customHeight="1" x14ac:dyDescent="0.25">
      <c r="A19" s="21">
        <f t="shared" si="4"/>
        <v>13</v>
      </c>
      <c r="B19" s="22" t="s">
        <v>40</v>
      </c>
      <c r="C19" s="54"/>
      <c r="D19" s="54"/>
      <c r="E19" s="54"/>
      <c r="F19" s="54"/>
      <c r="G19" s="55"/>
      <c r="H19" s="55"/>
      <c r="I19" s="56">
        <v>0.9</v>
      </c>
      <c r="J19" s="57">
        <f>I19</f>
        <v>0.9</v>
      </c>
      <c r="K19" s="56">
        <v>0.9</v>
      </c>
      <c r="L19" s="57">
        <f t="shared" si="8"/>
        <v>0.9</v>
      </c>
      <c r="M19" s="56">
        <v>0.9</v>
      </c>
      <c r="N19" s="57">
        <f t="shared" si="9"/>
        <v>0.9</v>
      </c>
      <c r="O19" s="56">
        <v>0.9</v>
      </c>
      <c r="P19" s="57">
        <f t="shared" si="10"/>
        <v>0.9</v>
      </c>
      <c r="Q19" s="56">
        <v>0.9</v>
      </c>
      <c r="R19" s="57">
        <f t="shared" si="11"/>
        <v>0.9</v>
      </c>
      <c r="S19" s="56">
        <v>0.9</v>
      </c>
      <c r="T19" s="57">
        <f t="shared" si="12"/>
        <v>0.9</v>
      </c>
      <c r="U19" s="56">
        <v>0.9</v>
      </c>
      <c r="V19" s="57">
        <f t="shared" si="13"/>
        <v>0.9</v>
      </c>
      <c r="W19" s="56">
        <v>0.9</v>
      </c>
      <c r="X19" s="57">
        <f t="shared" si="14"/>
        <v>0.9</v>
      </c>
      <c r="Y19" s="56">
        <v>0.9</v>
      </c>
      <c r="Z19" s="57">
        <f t="shared" si="15"/>
        <v>0.9</v>
      </c>
      <c r="AA19" s="56">
        <v>0.9</v>
      </c>
      <c r="AB19" s="57">
        <f t="shared" si="16"/>
        <v>0.9</v>
      </c>
      <c r="AC19" s="56">
        <v>0.9</v>
      </c>
      <c r="AD19" s="57">
        <f t="shared" si="17"/>
        <v>0.9</v>
      </c>
      <c r="AE19" s="56">
        <v>0.9</v>
      </c>
      <c r="AF19" s="57">
        <f t="shared" si="18"/>
        <v>0.9</v>
      </c>
      <c r="AG19" s="52"/>
      <c r="AH19" s="53"/>
    </row>
    <row r="20" spans="1:34" ht="39.75" customHeight="1" x14ac:dyDescent="0.25">
      <c r="A20" s="21">
        <f t="shared" si="4"/>
        <v>14</v>
      </c>
      <c r="B20" s="22" t="s">
        <v>41</v>
      </c>
      <c r="C20" s="49"/>
      <c r="D20" s="49"/>
      <c r="E20" s="49"/>
      <c r="F20" s="49"/>
      <c r="G20" s="49"/>
      <c r="H20" s="49"/>
      <c r="I20" s="52">
        <v>0.85</v>
      </c>
      <c r="J20" s="53">
        <f>I20</f>
        <v>0.85</v>
      </c>
      <c r="K20" s="52">
        <v>0.85</v>
      </c>
      <c r="L20" s="53">
        <f t="shared" si="8"/>
        <v>0.85</v>
      </c>
      <c r="M20" s="52">
        <v>0.85</v>
      </c>
      <c r="N20" s="53">
        <f t="shared" si="9"/>
        <v>0.85</v>
      </c>
      <c r="O20" s="52">
        <v>0.85</v>
      </c>
      <c r="P20" s="53">
        <f t="shared" si="10"/>
        <v>0.85</v>
      </c>
      <c r="Q20" s="52">
        <v>0.85</v>
      </c>
      <c r="R20" s="53">
        <f t="shared" si="11"/>
        <v>0.85</v>
      </c>
      <c r="S20" s="52">
        <v>0.85</v>
      </c>
      <c r="T20" s="53">
        <f t="shared" si="12"/>
        <v>0.85</v>
      </c>
      <c r="U20" s="52">
        <v>0.85</v>
      </c>
      <c r="V20" s="53">
        <f t="shared" si="13"/>
        <v>0.85</v>
      </c>
      <c r="W20" s="52">
        <v>0.85</v>
      </c>
      <c r="X20" s="53">
        <f t="shared" si="14"/>
        <v>0.85</v>
      </c>
      <c r="Y20" s="52">
        <v>0.85</v>
      </c>
      <c r="Z20" s="53">
        <f t="shared" si="15"/>
        <v>0.85</v>
      </c>
      <c r="AA20" s="52">
        <v>0.85</v>
      </c>
      <c r="AB20" s="53">
        <f t="shared" si="16"/>
        <v>0.85</v>
      </c>
      <c r="AC20" s="52">
        <v>0.85</v>
      </c>
      <c r="AD20" s="53">
        <f t="shared" si="17"/>
        <v>0.85</v>
      </c>
      <c r="AE20" s="52">
        <v>0.85</v>
      </c>
      <c r="AF20" s="53">
        <f t="shared" si="18"/>
        <v>0.85</v>
      </c>
      <c r="AG20" s="52"/>
      <c r="AH20" s="53"/>
    </row>
    <row r="21" spans="1:34" ht="39.75" customHeight="1" x14ac:dyDescent="0.25">
      <c r="A21" s="21">
        <f t="shared" si="4"/>
        <v>15</v>
      </c>
      <c r="B21" s="22" t="s">
        <v>42</v>
      </c>
      <c r="C21" s="49"/>
      <c r="D21" s="49"/>
      <c r="E21" s="49"/>
      <c r="F21" s="49"/>
      <c r="G21" s="49"/>
      <c r="H21" s="49"/>
      <c r="I21" s="52">
        <v>0.83</v>
      </c>
      <c r="J21" s="53">
        <f>I21</f>
        <v>0.83</v>
      </c>
      <c r="K21" s="52">
        <v>0.83</v>
      </c>
      <c r="L21" s="53">
        <f t="shared" si="8"/>
        <v>0.83</v>
      </c>
      <c r="M21" s="52">
        <v>0.83</v>
      </c>
      <c r="N21" s="53">
        <f t="shared" si="9"/>
        <v>0.83</v>
      </c>
      <c r="O21" s="52">
        <v>0.83</v>
      </c>
      <c r="P21" s="53">
        <f t="shared" si="10"/>
        <v>0.83</v>
      </c>
      <c r="Q21" s="52">
        <v>0.83</v>
      </c>
      <c r="R21" s="53">
        <f t="shared" si="11"/>
        <v>0.83</v>
      </c>
      <c r="S21" s="52">
        <v>0.83</v>
      </c>
      <c r="T21" s="53">
        <f t="shared" si="12"/>
        <v>0.83</v>
      </c>
      <c r="U21" s="52">
        <v>0.83</v>
      </c>
      <c r="V21" s="53">
        <f t="shared" si="13"/>
        <v>0.83</v>
      </c>
      <c r="W21" s="52">
        <v>0.83</v>
      </c>
      <c r="X21" s="53">
        <f t="shared" si="14"/>
        <v>0.83</v>
      </c>
      <c r="Y21" s="52">
        <v>0.83</v>
      </c>
      <c r="Z21" s="53">
        <f t="shared" si="15"/>
        <v>0.83</v>
      </c>
      <c r="AA21" s="52">
        <v>0.83</v>
      </c>
      <c r="AB21" s="53">
        <f t="shared" si="16"/>
        <v>0.83</v>
      </c>
      <c r="AC21" s="52">
        <v>0.83</v>
      </c>
      <c r="AD21" s="53">
        <f t="shared" si="17"/>
        <v>0.83</v>
      </c>
      <c r="AE21" s="52">
        <v>0.83</v>
      </c>
      <c r="AF21" s="53">
        <f t="shared" si="18"/>
        <v>0.83</v>
      </c>
      <c r="AG21" s="52"/>
      <c r="AH21" s="53"/>
    </row>
    <row r="22" spans="1:34" ht="39.75" customHeight="1" x14ac:dyDescent="0.25">
      <c r="A22" s="21">
        <f t="shared" si="4"/>
        <v>16</v>
      </c>
      <c r="B22" s="22" t="s">
        <v>43</v>
      </c>
      <c r="C22" s="49"/>
      <c r="D22" s="49"/>
      <c r="E22" s="49"/>
      <c r="F22" s="49"/>
      <c r="G22" s="49"/>
      <c r="H22" s="49"/>
      <c r="I22" s="52">
        <f>I18*I19*I20*I21</f>
        <v>0.57145499999999994</v>
      </c>
      <c r="J22" s="53">
        <f>J18*J19*J20*J21</f>
        <v>0.57145499999999994</v>
      </c>
      <c r="K22" s="52">
        <f t="shared" ref="K22:AF22" si="19">K18*K19*K20*K21</f>
        <v>0.57145499999999994</v>
      </c>
      <c r="L22" s="53">
        <f t="shared" si="19"/>
        <v>0.57145499999999994</v>
      </c>
      <c r="M22" s="52">
        <f t="shared" si="19"/>
        <v>0.57145499999999994</v>
      </c>
      <c r="N22" s="53">
        <f t="shared" si="19"/>
        <v>0.57145499999999994</v>
      </c>
      <c r="O22" s="52">
        <f>O18*O19*O20*O21</f>
        <v>0.57145499999999994</v>
      </c>
      <c r="P22" s="53">
        <f t="shared" si="19"/>
        <v>0.57145499999999994</v>
      </c>
      <c r="Q22" s="52">
        <f t="shared" si="19"/>
        <v>0.57145499999999994</v>
      </c>
      <c r="R22" s="53">
        <f t="shared" si="19"/>
        <v>0.57145499999999994</v>
      </c>
      <c r="S22" s="52">
        <f t="shared" si="19"/>
        <v>0.57145499999999994</v>
      </c>
      <c r="T22" s="53">
        <f t="shared" si="19"/>
        <v>0.57145499999999994</v>
      </c>
      <c r="U22" s="52">
        <f t="shared" si="19"/>
        <v>0.57145499999999994</v>
      </c>
      <c r="V22" s="53">
        <f t="shared" si="19"/>
        <v>0.57145499999999994</v>
      </c>
      <c r="W22" s="52">
        <f t="shared" si="19"/>
        <v>0.57145499999999994</v>
      </c>
      <c r="X22" s="53">
        <f t="shared" si="19"/>
        <v>0.57145499999999994</v>
      </c>
      <c r="Y22" s="52">
        <f t="shared" si="19"/>
        <v>0.57145499999999994</v>
      </c>
      <c r="Z22" s="53">
        <f t="shared" si="19"/>
        <v>0.57145499999999994</v>
      </c>
      <c r="AA22" s="52">
        <f t="shared" si="19"/>
        <v>0.57145499999999994</v>
      </c>
      <c r="AB22" s="53">
        <f t="shared" si="19"/>
        <v>0.57145499999999994</v>
      </c>
      <c r="AC22" s="52">
        <f t="shared" si="19"/>
        <v>0.57145499999999994</v>
      </c>
      <c r="AD22" s="53">
        <f t="shared" si="19"/>
        <v>0.57145499999999994</v>
      </c>
      <c r="AE22" s="52">
        <f t="shared" si="19"/>
        <v>0.57145499999999994</v>
      </c>
      <c r="AF22" s="53">
        <f t="shared" si="19"/>
        <v>0.57145499999999994</v>
      </c>
      <c r="AG22" s="52"/>
      <c r="AH22" s="53"/>
    </row>
    <row r="23" spans="1:34" ht="39.75" customHeight="1" x14ac:dyDescent="0.25">
      <c r="A23" s="21">
        <f t="shared" si="4"/>
        <v>17</v>
      </c>
      <c r="B23" s="22" t="s">
        <v>44</v>
      </c>
      <c r="C23" s="49"/>
      <c r="D23" s="49"/>
      <c r="E23" s="49"/>
      <c r="F23" s="49"/>
      <c r="G23" s="49"/>
      <c r="H23" s="49"/>
      <c r="I23" s="58">
        <f>I17/I22</f>
        <v>0</v>
      </c>
      <c r="J23" s="59">
        <f>J17/J22</f>
        <v>0</v>
      </c>
      <c r="K23" s="58">
        <f t="shared" ref="K23:AE23" si="20">K17/K22</f>
        <v>0</v>
      </c>
      <c r="L23" s="59">
        <f t="shared" si="20"/>
        <v>0</v>
      </c>
      <c r="M23" s="58">
        <f t="shared" si="20"/>
        <v>0</v>
      </c>
      <c r="N23" s="59">
        <f t="shared" si="20"/>
        <v>0</v>
      </c>
      <c r="O23" s="58">
        <f>O17/O22</f>
        <v>810782.80879509309</v>
      </c>
      <c r="P23" s="59">
        <f t="shared" si="20"/>
        <v>3960.6968177721787</v>
      </c>
      <c r="Q23" s="58">
        <f t="shared" si="20"/>
        <v>240790.12345679014</v>
      </c>
      <c r="R23" s="59">
        <f t="shared" si="20"/>
        <v>1986.4550863288007</v>
      </c>
      <c r="S23" s="58">
        <f t="shared" si="20"/>
        <v>804572.10104032687</v>
      </c>
      <c r="T23" s="59">
        <f t="shared" si="20"/>
        <v>215596.15134466701</v>
      </c>
      <c r="U23" s="58">
        <f t="shared" si="20"/>
        <v>807031.78727983823</v>
      </c>
      <c r="V23" s="59">
        <f t="shared" si="20"/>
        <v>15099.234993714877</v>
      </c>
      <c r="W23" s="58">
        <f t="shared" si="20"/>
        <v>996251.11338600609</v>
      </c>
      <c r="X23" s="59">
        <f t="shared" si="20"/>
        <v>0</v>
      </c>
      <c r="Y23" s="58">
        <f t="shared" si="20"/>
        <v>241416.85697036513</v>
      </c>
      <c r="Z23" s="59">
        <f t="shared" si="20"/>
        <v>0</v>
      </c>
      <c r="AA23" s="58">
        <f t="shared" si="20"/>
        <v>1234.5679012345684</v>
      </c>
      <c r="AB23" s="59">
        <f t="shared" si="20"/>
        <v>0</v>
      </c>
      <c r="AC23" s="58">
        <f t="shared" si="20"/>
        <v>0</v>
      </c>
      <c r="AD23" s="59">
        <f t="shared" si="20"/>
        <v>0</v>
      </c>
      <c r="AE23" s="58">
        <f t="shared" si="20"/>
        <v>0</v>
      </c>
      <c r="AF23" s="59">
        <f>AF17/AF22</f>
        <v>0</v>
      </c>
      <c r="AG23" s="58"/>
      <c r="AH23" s="59">
        <f>I23+J23+K23+L23+M23+N23+O23+P23+Q23+R23+S23+T23+U23+V23+W23+X23+Y23+Z23+AA23+AB23+AC23+AD23+AE23+AF23</f>
        <v>4138721.8970721369</v>
      </c>
    </row>
    <row r="24" spans="1:34" ht="39.75" customHeight="1" thickBot="1" x14ac:dyDescent="0.3">
      <c r="A24" s="21">
        <f t="shared" si="4"/>
        <v>18</v>
      </c>
      <c r="B24" s="34" t="s">
        <v>45</v>
      </c>
      <c r="C24" s="60"/>
      <c r="D24" s="60"/>
      <c r="E24" s="60"/>
      <c r="F24" s="60"/>
      <c r="G24" s="60"/>
      <c r="H24" s="60"/>
      <c r="I24" s="61">
        <f>I23/(15*86400)</f>
        <v>0</v>
      </c>
      <c r="J24" s="62">
        <f>J23/(15*86400)</f>
        <v>0</v>
      </c>
      <c r="K24" s="61">
        <f t="shared" ref="K24:AF24" si="21">K23/(15*86400)</f>
        <v>0</v>
      </c>
      <c r="L24" s="62">
        <f t="shared" si="21"/>
        <v>0</v>
      </c>
      <c r="M24" s="61">
        <f t="shared" si="21"/>
        <v>0</v>
      </c>
      <c r="N24" s="62">
        <f t="shared" si="21"/>
        <v>0</v>
      </c>
      <c r="O24" s="61">
        <f t="shared" si="21"/>
        <v>0.62560401913201624</v>
      </c>
      <c r="P24" s="62">
        <f t="shared" si="21"/>
        <v>3.0560932235896439E-3</v>
      </c>
      <c r="Q24" s="61">
        <f t="shared" si="21"/>
        <v>0.18579484834628868</v>
      </c>
      <c r="R24" s="62">
        <f t="shared" si="21"/>
        <v>1.5327585542660499E-3</v>
      </c>
      <c r="S24" s="61">
        <f t="shared" si="21"/>
        <v>0.62081180635827693</v>
      </c>
      <c r="T24" s="62">
        <f t="shared" si="21"/>
        <v>0.16635505504989739</v>
      </c>
      <c r="U24" s="61">
        <f t="shared" si="21"/>
        <v>0.62270971240728257</v>
      </c>
      <c r="V24" s="62">
        <f t="shared" si="21"/>
        <v>1.1650644285273825E-2</v>
      </c>
      <c r="W24" s="61">
        <f t="shared" si="21"/>
        <v>0.76871227884722693</v>
      </c>
      <c r="X24" s="62">
        <f t="shared" si="21"/>
        <v>0</v>
      </c>
      <c r="Y24" s="61">
        <f t="shared" si="21"/>
        <v>0.18627843902034347</v>
      </c>
      <c r="Z24" s="62">
        <f t="shared" si="21"/>
        <v>0</v>
      </c>
      <c r="AA24" s="61">
        <f t="shared" si="21"/>
        <v>9.52598689224204E-4</v>
      </c>
      <c r="AB24" s="62">
        <f t="shared" si="21"/>
        <v>0</v>
      </c>
      <c r="AC24" s="61">
        <f t="shared" si="21"/>
        <v>0</v>
      </c>
      <c r="AD24" s="62">
        <f t="shared" si="21"/>
        <v>0</v>
      </c>
      <c r="AE24" s="61">
        <f t="shared" si="21"/>
        <v>0</v>
      </c>
      <c r="AF24" s="62">
        <f t="shared" si="21"/>
        <v>0</v>
      </c>
      <c r="AG24" s="61"/>
      <c r="AH24" s="62"/>
    </row>
  </sheetData>
  <mergeCells count="24">
    <mergeCell ref="AE4:AF4"/>
    <mergeCell ref="AG4:AH4"/>
    <mergeCell ref="S4:T4"/>
    <mergeCell ref="U4:V4"/>
    <mergeCell ref="W4:X4"/>
    <mergeCell ref="Y4:Z4"/>
    <mergeCell ref="AA4:AB4"/>
    <mergeCell ref="AC4:AD4"/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</mergeCells>
  <pageMargins left="0.7" right="0.7" top="0.75" bottom="0.75" header="0.3" footer="0.3"/>
  <pageSetup paperSize="9" scale="2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845F2-8E18-461D-93AE-682C93D5F842}">
  <dimension ref="A1:AH24"/>
  <sheetViews>
    <sheetView view="pageBreakPreview" zoomScale="60" zoomScaleNormal="100" workbookViewId="0">
      <selection activeCell="AA18" sqref="AA18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6.7109375" style="63" customWidth="1"/>
    <col min="13" max="14" width="6.7109375" style="1" customWidth="1"/>
    <col min="15" max="23" width="14.28515625" style="1" customWidth="1"/>
    <col min="24" max="24" width="6.7109375" style="1" customWidth="1"/>
    <col min="25" max="25" width="14.140625" style="1" bestFit="1" customWidth="1"/>
    <col min="26" max="26" width="6.7109375" style="1" customWidth="1"/>
    <col min="27" max="27" width="13" style="1" bestFit="1" customWidth="1"/>
    <col min="28" max="32" width="6.7109375" style="1" customWidth="1"/>
    <col min="33" max="33" width="11.28515625" style="63" customWidth="1"/>
    <col min="34" max="34" width="15.85546875" style="63" bestFit="1" customWidth="1"/>
    <col min="35" max="16384" width="9.140625" style="1"/>
  </cols>
  <sheetData>
    <row r="1" spans="1:34" ht="19.5" x14ac:dyDescent="0.35">
      <c r="A1" s="66" t="s">
        <v>49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8"/>
    </row>
    <row r="2" spans="1:34" ht="18" x14ac:dyDescent="0.25">
      <c r="A2" s="69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1"/>
    </row>
    <row r="3" spans="1:34" ht="18.75" thickBot="1" x14ac:dyDescent="0.3">
      <c r="A3" s="72" t="s">
        <v>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4"/>
    </row>
    <row r="4" spans="1:34" ht="18.75" thickBot="1" x14ac:dyDescent="0.3">
      <c r="A4" s="75" t="s">
        <v>2</v>
      </c>
      <c r="B4" s="77" t="s">
        <v>3</v>
      </c>
      <c r="C4" s="77" t="s">
        <v>4</v>
      </c>
      <c r="D4" s="79" t="s">
        <v>5</v>
      </c>
      <c r="E4" s="79" t="s">
        <v>6</v>
      </c>
      <c r="F4" s="79" t="s">
        <v>7</v>
      </c>
      <c r="G4" s="79" t="s">
        <v>8</v>
      </c>
      <c r="H4" s="79" t="s">
        <v>9</v>
      </c>
      <c r="I4" s="81" t="s">
        <v>10</v>
      </c>
      <c r="J4" s="82"/>
      <c r="K4" s="81" t="s">
        <v>11</v>
      </c>
      <c r="L4" s="83"/>
      <c r="M4" s="64" t="s">
        <v>12</v>
      </c>
      <c r="N4" s="65"/>
      <c r="O4" s="64" t="s">
        <v>13</v>
      </c>
      <c r="P4" s="65"/>
      <c r="Q4" s="64" t="s">
        <v>14</v>
      </c>
      <c r="R4" s="65"/>
      <c r="S4" s="64" t="s">
        <v>15</v>
      </c>
      <c r="T4" s="65"/>
      <c r="U4" s="64" t="s">
        <v>16</v>
      </c>
      <c r="V4" s="65"/>
      <c r="W4" s="64" t="s">
        <v>17</v>
      </c>
      <c r="X4" s="65"/>
      <c r="Y4" s="64" t="s">
        <v>18</v>
      </c>
      <c r="Z4" s="65"/>
      <c r="AA4" s="64" t="s">
        <v>19</v>
      </c>
      <c r="AB4" s="65"/>
      <c r="AC4" s="64" t="s">
        <v>20</v>
      </c>
      <c r="AD4" s="65"/>
      <c r="AE4" s="64" t="s">
        <v>21</v>
      </c>
      <c r="AF4" s="65"/>
      <c r="AG4" s="84" t="s">
        <v>22</v>
      </c>
      <c r="AH4" s="85"/>
    </row>
    <row r="5" spans="1:34" ht="30.75" thickBot="1" x14ac:dyDescent="0.3">
      <c r="A5" s="76"/>
      <c r="B5" s="78"/>
      <c r="C5" s="78"/>
      <c r="D5" s="78"/>
      <c r="E5" s="78"/>
      <c r="F5" s="80"/>
      <c r="G5" s="78"/>
      <c r="H5" s="80"/>
      <c r="I5" s="2" t="s">
        <v>23</v>
      </c>
      <c r="J5" s="3" t="s">
        <v>24</v>
      </c>
      <c r="K5" s="2" t="s">
        <v>23</v>
      </c>
      <c r="L5" s="4" t="s">
        <v>24</v>
      </c>
      <c r="M5" s="2" t="s">
        <v>23</v>
      </c>
      <c r="N5" s="3" t="s">
        <v>24</v>
      </c>
      <c r="O5" s="2" t="s">
        <v>23</v>
      </c>
      <c r="P5" s="3" t="s">
        <v>25</v>
      </c>
      <c r="Q5" s="2" t="s">
        <v>23</v>
      </c>
      <c r="R5" s="5" t="s">
        <v>24</v>
      </c>
      <c r="S5" s="2" t="s">
        <v>23</v>
      </c>
      <c r="T5" s="3" t="s">
        <v>25</v>
      </c>
      <c r="U5" s="2" t="s">
        <v>23</v>
      </c>
      <c r="V5" s="3" t="s">
        <v>24</v>
      </c>
      <c r="W5" s="2" t="s">
        <v>23</v>
      </c>
      <c r="X5" s="3" t="s">
        <v>24</v>
      </c>
      <c r="Y5" s="2" t="s">
        <v>23</v>
      </c>
      <c r="Z5" s="3" t="s">
        <v>25</v>
      </c>
      <c r="AA5" s="2" t="s">
        <v>23</v>
      </c>
      <c r="AB5" s="3" t="s">
        <v>24</v>
      </c>
      <c r="AC5" s="2" t="s">
        <v>23</v>
      </c>
      <c r="AD5" s="3" t="s">
        <v>25</v>
      </c>
      <c r="AE5" s="2" t="s">
        <v>23</v>
      </c>
      <c r="AF5" s="3" t="s">
        <v>24</v>
      </c>
      <c r="AG5" s="6" t="s">
        <v>26</v>
      </c>
      <c r="AH5" s="6" t="s">
        <v>27</v>
      </c>
    </row>
    <row r="6" spans="1:34" ht="15.75" thickBot="1" x14ac:dyDescent="0.3">
      <c r="A6" s="7">
        <v>1</v>
      </c>
      <c r="B6" s="7">
        <f>A6+1</f>
        <v>2</v>
      </c>
      <c r="C6" s="7">
        <f t="shared" ref="C6:AH6" si="0">B6+1</f>
        <v>3</v>
      </c>
      <c r="D6" s="7">
        <f t="shared" si="0"/>
        <v>4</v>
      </c>
      <c r="E6" s="7">
        <f t="shared" si="0"/>
        <v>5</v>
      </c>
      <c r="F6" s="7">
        <f t="shared" si="0"/>
        <v>6</v>
      </c>
      <c r="G6" s="7">
        <f t="shared" si="0"/>
        <v>7</v>
      </c>
      <c r="H6" s="7">
        <f t="shared" si="0"/>
        <v>8</v>
      </c>
      <c r="I6" s="7">
        <f t="shared" si="0"/>
        <v>9</v>
      </c>
      <c r="J6" s="7">
        <f t="shared" si="0"/>
        <v>10</v>
      </c>
      <c r="K6" s="7">
        <f t="shared" si="0"/>
        <v>11</v>
      </c>
      <c r="L6" s="7">
        <f t="shared" si="0"/>
        <v>12</v>
      </c>
      <c r="M6" s="7">
        <f t="shared" si="0"/>
        <v>13</v>
      </c>
      <c r="N6" s="7">
        <f t="shared" si="0"/>
        <v>14</v>
      </c>
      <c r="O6" s="7">
        <f t="shared" si="0"/>
        <v>15</v>
      </c>
      <c r="P6" s="7">
        <f t="shared" si="0"/>
        <v>16</v>
      </c>
      <c r="Q6" s="7">
        <f t="shared" si="0"/>
        <v>17</v>
      </c>
      <c r="R6" s="7">
        <f t="shared" si="0"/>
        <v>18</v>
      </c>
      <c r="S6" s="7">
        <f t="shared" si="0"/>
        <v>19</v>
      </c>
      <c r="T6" s="7">
        <f t="shared" si="0"/>
        <v>20</v>
      </c>
      <c r="U6" s="7">
        <f t="shared" si="0"/>
        <v>21</v>
      </c>
      <c r="V6" s="7">
        <f t="shared" si="0"/>
        <v>22</v>
      </c>
      <c r="W6" s="7">
        <f t="shared" si="0"/>
        <v>23</v>
      </c>
      <c r="X6" s="7">
        <f t="shared" si="0"/>
        <v>24</v>
      </c>
      <c r="Y6" s="7">
        <f t="shared" si="0"/>
        <v>25</v>
      </c>
      <c r="Z6" s="7">
        <f t="shared" si="0"/>
        <v>26</v>
      </c>
      <c r="AA6" s="7">
        <f t="shared" si="0"/>
        <v>27</v>
      </c>
      <c r="AB6" s="7">
        <f t="shared" si="0"/>
        <v>28</v>
      </c>
      <c r="AC6" s="7">
        <f t="shared" si="0"/>
        <v>29</v>
      </c>
      <c r="AD6" s="7">
        <f t="shared" si="0"/>
        <v>30</v>
      </c>
      <c r="AE6" s="7">
        <f t="shared" si="0"/>
        <v>31</v>
      </c>
      <c r="AF6" s="7">
        <f t="shared" si="0"/>
        <v>32</v>
      </c>
      <c r="AG6" s="7">
        <f t="shared" si="0"/>
        <v>33</v>
      </c>
      <c r="AH6" s="7">
        <f t="shared" si="0"/>
        <v>34</v>
      </c>
    </row>
    <row r="7" spans="1:34" ht="42.75" customHeight="1" x14ac:dyDescent="0.25">
      <c r="A7" s="8">
        <v>1</v>
      </c>
      <c r="B7" s="9" t="s">
        <v>28</v>
      </c>
      <c r="C7" s="10">
        <v>1235</v>
      </c>
      <c r="D7" s="10">
        <f>C7/86.4</f>
        <v>14.293981481481481</v>
      </c>
      <c r="E7" s="10">
        <f>D7/15</f>
        <v>0.95293209876543206</v>
      </c>
      <c r="F7" s="10">
        <v>53</v>
      </c>
      <c r="G7" s="10">
        <f>E7*F7</f>
        <v>50.505401234567898</v>
      </c>
      <c r="H7" s="10">
        <v>3</v>
      </c>
      <c r="I7" s="11"/>
      <c r="J7" s="12"/>
      <c r="K7" s="11"/>
      <c r="L7" s="12"/>
      <c r="M7" s="13"/>
      <c r="N7" s="14"/>
      <c r="O7" s="15">
        <f>G7*15*86.4</f>
        <v>65455</v>
      </c>
      <c r="P7" s="14"/>
      <c r="Q7" s="13"/>
      <c r="R7" s="14"/>
      <c r="S7" s="13"/>
      <c r="T7" s="16">
        <f>G7*16*86.4</f>
        <v>69818.666666666672</v>
      </c>
      <c r="U7" s="13"/>
      <c r="V7" s="16">
        <f>G7*16*86.4</f>
        <v>69818.666666666672</v>
      </c>
      <c r="W7" s="13"/>
      <c r="X7" s="14"/>
      <c r="Y7" s="13"/>
      <c r="Z7" s="14"/>
      <c r="AA7" s="13"/>
      <c r="AB7" s="17"/>
      <c r="AC7" s="18"/>
      <c r="AD7" s="17"/>
      <c r="AE7" s="18"/>
      <c r="AF7" s="17"/>
      <c r="AG7" s="19">
        <f>F7*H7</f>
        <v>159</v>
      </c>
      <c r="AH7" s="20">
        <f>I7+J7+K7+L7+M7+N7+O7+P7+Q7+R7+S7+T7+U7+V7+W7+X7+Y7+Z7+AA7+AB7+AC7+AD7+AE7+AF7</f>
        <v>205092.33333333337</v>
      </c>
    </row>
    <row r="8" spans="1:34" ht="42.75" customHeight="1" x14ac:dyDescent="0.25">
      <c r="A8" s="21">
        <f>A7+1</f>
        <v>2</v>
      </c>
      <c r="B8" s="22" t="s">
        <v>29</v>
      </c>
      <c r="C8" s="23">
        <v>1235</v>
      </c>
      <c r="D8" s="23">
        <f t="shared" ref="D8:D16" si="1">C8/86.4</f>
        <v>14.293981481481481</v>
      </c>
      <c r="E8" s="23">
        <f t="shared" ref="E8:E16" si="2">D8/15</f>
        <v>0.95293209876543206</v>
      </c>
      <c r="F8" s="23">
        <v>207</v>
      </c>
      <c r="G8" s="23">
        <f t="shared" ref="G8:G16" si="3">E8*F8</f>
        <v>197.25694444444443</v>
      </c>
      <c r="H8" s="23">
        <v>4</v>
      </c>
      <c r="I8" s="24"/>
      <c r="J8" s="25"/>
      <c r="K8" s="24"/>
      <c r="L8" s="25"/>
      <c r="M8" s="26"/>
      <c r="N8" s="27"/>
      <c r="O8" s="28">
        <f>G8*15*86.4</f>
        <v>255645</v>
      </c>
      <c r="P8" s="27"/>
      <c r="Q8" s="26"/>
      <c r="R8" s="27"/>
      <c r="S8" s="28">
        <f>G8*15*86.4</f>
        <v>255645</v>
      </c>
      <c r="T8" s="27"/>
      <c r="U8" s="28">
        <f>G8*15*86.4</f>
        <v>255645</v>
      </c>
      <c r="V8" s="27"/>
      <c r="W8" s="28">
        <f>G8*15*86.4</f>
        <v>255645</v>
      </c>
      <c r="X8" s="27"/>
      <c r="Y8" s="26"/>
      <c r="Z8" s="27"/>
      <c r="AA8" s="26"/>
      <c r="AB8" s="29"/>
      <c r="AC8" s="30"/>
      <c r="AD8" s="29"/>
      <c r="AE8" s="30"/>
      <c r="AF8" s="29"/>
      <c r="AG8" s="31">
        <f>F8*H8</f>
        <v>828</v>
      </c>
      <c r="AH8" s="32">
        <f>I8+J8+K8+L8+M8+N8+O8+P8+Q8+R8+S8+T8+U8+V8+W8+X8+Y8+Z8+AA8+AB8+AC8+AD8+AE8+AF8</f>
        <v>1022580</v>
      </c>
    </row>
    <row r="9" spans="1:34" ht="42.75" customHeight="1" x14ac:dyDescent="0.25">
      <c r="A9" s="21">
        <f t="shared" ref="A9:A24" si="4">A8+1</f>
        <v>3</v>
      </c>
      <c r="B9" s="22" t="s">
        <v>30</v>
      </c>
      <c r="C9" s="23">
        <v>1411</v>
      </c>
      <c r="D9" s="23">
        <f t="shared" si="1"/>
        <v>16.331018518518519</v>
      </c>
      <c r="E9" s="23">
        <f t="shared" si="2"/>
        <v>1.0887345679012346</v>
      </c>
      <c r="F9" s="23">
        <v>17.52</v>
      </c>
      <c r="G9" s="23">
        <f t="shared" si="3"/>
        <v>19.07462962962963</v>
      </c>
      <c r="H9" s="23">
        <v>2</v>
      </c>
      <c r="I9" s="24"/>
      <c r="J9" s="25"/>
      <c r="K9" s="24"/>
      <c r="L9" s="25"/>
      <c r="M9" s="26"/>
      <c r="N9" s="27"/>
      <c r="O9" s="26"/>
      <c r="P9" s="27"/>
      <c r="Q9" s="26"/>
      <c r="R9" s="33">
        <f>G9*16*86.47</f>
        <v>26390.131585185187</v>
      </c>
      <c r="S9" s="26"/>
      <c r="T9" s="27"/>
      <c r="U9" s="26"/>
      <c r="V9" s="27"/>
      <c r="W9" s="26"/>
      <c r="X9" s="27"/>
      <c r="Y9" s="26"/>
      <c r="Z9" s="27"/>
      <c r="AA9" s="28">
        <f>G9*15*86.4</f>
        <v>24720.720000000005</v>
      </c>
      <c r="AB9" s="29"/>
      <c r="AC9" s="30"/>
      <c r="AD9" s="29"/>
      <c r="AE9" s="30"/>
      <c r="AF9" s="29"/>
      <c r="AG9" s="31">
        <f t="shared" ref="AG9:AG15" si="5">F9*H9</f>
        <v>35.04</v>
      </c>
      <c r="AH9" s="32">
        <f t="shared" ref="AH9:AH16" si="6">I9+J9+K9+L9+M9+N9+O9+P9+Q9+R9+S9+T9+U9+V9+W9+X9+Y9+Z9+AA9+AB9+AC9+AD9+AE9+AF9</f>
        <v>51110.851585185192</v>
      </c>
    </row>
    <row r="10" spans="1:34" ht="42.75" customHeight="1" thickBot="1" x14ac:dyDescent="0.3">
      <c r="A10" s="21">
        <f t="shared" si="4"/>
        <v>4</v>
      </c>
      <c r="B10" s="22" t="s">
        <v>31</v>
      </c>
      <c r="C10" s="23">
        <v>1411</v>
      </c>
      <c r="D10" s="23">
        <f t="shared" si="1"/>
        <v>16.331018518518519</v>
      </c>
      <c r="E10" s="23">
        <f t="shared" si="2"/>
        <v>1.0887345679012346</v>
      </c>
      <c r="F10" s="23"/>
      <c r="G10" s="23">
        <f t="shared" si="3"/>
        <v>0</v>
      </c>
      <c r="H10" s="23">
        <v>2</v>
      </c>
      <c r="I10" s="24"/>
      <c r="J10" s="25"/>
      <c r="K10" s="24"/>
      <c r="L10" s="25"/>
      <c r="M10" s="26"/>
      <c r="N10" s="27"/>
      <c r="O10" s="26"/>
      <c r="P10" s="33">
        <f>G10*16*86.4</f>
        <v>0</v>
      </c>
      <c r="Q10" s="26"/>
      <c r="R10" s="33">
        <f>G10*16*86.4</f>
        <v>0</v>
      </c>
      <c r="S10" s="26"/>
      <c r="T10" s="27"/>
      <c r="U10" s="26"/>
      <c r="V10" s="27"/>
      <c r="W10" s="26"/>
      <c r="X10" s="27"/>
      <c r="Y10" s="26"/>
      <c r="Z10" s="27"/>
      <c r="AA10" s="26"/>
      <c r="AB10" s="29"/>
      <c r="AC10" s="30"/>
      <c r="AD10" s="29"/>
      <c r="AE10" s="30"/>
      <c r="AF10" s="29"/>
      <c r="AG10" s="31">
        <f t="shared" si="5"/>
        <v>0</v>
      </c>
      <c r="AH10" s="32">
        <f t="shared" si="6"/>
        <v>0</v>
      </c>
    </row>
    <row r="11" spans="1:34" ht="42.75" customHeight="1" thickBot="1" x14ac:dyDescent="0.3">
      <c r="A11" s="21">
        <f t="shared" si="4"/>
        <v>5</v>
      </c>
      <c r="B11" s="22" t="s">
        <v>32</v>
      </c>
      <c r="C11" s="23">
        <v>1411</v>
      </c>
      <c r="D11" s="23">
        <f t="shared" si="1"/>
        <v>16.331018518518519</v>
      </c>
      <c r="E11" s="23">
        <f t="shared" si="2"/>
        <v>1.0887345679012346</v>
      </c>
      <c r="F11" s="23">
        <v>93.79</v>
      </c>
      <c r="G11" s="23">
        <f t="shared" si="3"/>
        <v>102.1124151234568</v>
      </c>
      <c r="H11" s="23">
        <v>4</v>
      </c>
      <c r="I11" s="24"/>
      <c r="J11" s="25"/>
      <c r="K11" s="24"/>
      <c r="L11" s="25"/>
      <c r="M11" s="26"/>
      <c r="N11" s="27"/>
      <c r="O11" s="26"/>
      <c r="P11" s="27"/>
      <c r="Q11" s="28">
        <f>G11*15*86.4</f>
        <v>132337.69000000003</v>
      </c>
      <c r="R11" s="27"/>
      <c r="S11" s="26"/>
      <c r="T11" s="16">
        <f>G11*16*86.4</f>
        <v>141160.20266666668</v>
      </c>
      <c r="U11" s="26"/>
      <c r="V11" s="27"/>
      <c r="W11" s="28">
        <f>G11*15*86.4</f>
        <v>132337.69000000003</v>
      </c>
      <c r="X11" s="27"/>
      <c r="Y11" s="28">
        <f>G11*15*86.4</f>
        <v>132337.69000000003</v>
      </c>
      <c r="Z11" s="27"/>
      <c r="AA11" s="26"/>
      <c r="AB11" s="29"/>
      <c r="AC11" s="30"/>
      <c r="AD11" s="29"/>
      <c r="AE11" s="30"/>
      <c r="AF11" s="29"/>
      <c r="AG11" s="31">
        <f t="shared" si="5"/>
        <v>375.16</v>
      </c>
      <c r="AH11" s="32">
        <f t="shared" si="6"/>
        <v>538173.27266666677</v>
      </c>
    </row>
    <row r="12" spans="1:34" ht="42.75" customHeight="1" x14ac:dyDescent="0.25">
      <c r="A12" s="21">
        <f t="shared" si="4"/>
        <v>6</v>
      </c>
      <c r="B12" s="22" t="s">
        <v>33</v>
      </c>
      <c r="C12" s="23">
        <v>1235</v>
      </c>
      <c r="D12" s="23">
        <f t="shared" si="1"/>
        <v>14.293981481481481</v>
      </c>
      <c r="E12" s="23">
        <f t="shared" si="2"/>
        <v>0.95293209876543206</v>
      </c>
      <c r="F12" s="23">
        <v>2.66</v>
      </c>
      <c r="G12" s="23">
        <f t="shared" si="3"/>
        <v>2.5347993827160495</v>
      </c>
      <c r="H12" s="23">
        <v>6</v>
      </c>
      <c r="I12" s="24"/>
      <c r="J12" s="25"/>
      <c r="K12" s="24"/>
      <c r="L12" s="25"/>
      <c r="M12" s="26"/>
      <c r="N12" s="27"/>
      <c r="O12" s="26"/>
      <c r="P12" s="33">
        <f>G12*16*86.4</f>
        <v>3504.106666666667</v>
      </c>
      <c r="Q12" s="26"/>
      <c r="R12" s="33">
        <f>G12*16*86.4</f>
        <v>3504.106666666667</v>
      </c>
      <c r="S12" s="28">
        <f>G12*15*86.4</f>
        <v>3285.1000000000004</v>
      </c>
      <c r="T12" s="27"/>
      <c r="U12" s="26"/>
      <c r="V12" s="16">
        <f>G12*16*86.4</f>
        <v>3504.106666666667</v>
      </c>
      <c r="W12" s="28">
        <f>G12*15*86.4</f>
        <v>3285.1000000000004</v>
      </c>
      <c r="X12" s="27"/>
      <c r="Y12" s="28">
        <f>G12*15*86.4</f>
        <v>3285.1000000000004</v>
      </c>
      <c r="Z12" s="27"/>
      <c r="AA12" s="26"/>
      <c r="AB12" s="29"/>
      <c r="AC12" s="30"/>
      <c r="AD12" s="29"/>
      <c r="AE12" s="30"/>
      <c r="AF12" s="29"/>
      <c r="AG12" s="31">
        <f t="shared" si="5"/>
        <v>15.96</v>
      </c>
      <c r="AH12" s="32">
        <f t="shared" si="6"/>
        <v>20367.620000000003</v>
      </c>
    </row>
    <row r="13" spans="1:34" ht="42.75" customHeight="1" x14ac:dyDescent="0.25">
      <c r="A13" s="21">
        <f t="shared" si="4"/>
        <v>7</v>
      </c>
      <c r="B13" s="22" t="s">
        <v>34</v>
      </c>
      <c r="C13" s="23">
        <v>1411</v>
      </c>
      <c r="D13" s="23">
        <f t="shared" si="1"/>
        <v>16.331018518518519</v>
      </c>
      <c r="E13" s="23">
        <f t="shared" si="2"/>
        <v>1.0887345679012346</v>
      </c>
      <c r="F13" s="23"/>
      <c r="G13" s="23">
        <f t="shared" si="3"/>
        <v>0</v>
      </c>
      <c r="H13" s="23">
        <v>3</v>
      </c>
      <c r="I13" s="24"/>
      <c r="J13" s="25"/>
      <c r="K13" s="24"/>
      <c r="L13" s="25"/>
      <c r="M13" s="26"/>
      <c r="N13" s="27"/>
      <c r="O13" s="26"/>
      <c r="P13" s="33">
        <f>G13*16*86.4</f>
        <v>0</v>
      </c>
      <c r="Q13" s="26"/>
      <c r="R13" s="27"/>
      <c r="S13" s="26"/>
      <c r="T13" s="27"/>
      <c r="U13" s="28">
        <f>G13*15*86.4</f>
        <v>0</v>
      </c>
      <c r="V13" s="27"/>
      <c r="W13" s="28">
        <f>G13*15*86.4</f>
        <v>0</v>
      </c>
      <c r="X13" s="27"/>
      <c r="Y13" s="26"/>
      <c r="Z13" s="27"/>
      <c r="AA13" s="26"/>
      <c r="AB13" s="29"/>
      <c r="AC13" s="30"/>
      <c r="AD13" s="29"/>
      <c r="AE13" s="30"/>
      <c r="AF13" s="29"/>
      <c r="AG13" s="31">
        <f t="shared" si="5"/>
        <v>0</v>
      </c>
      <c r="AH13" s="32">
        <f t="shared" si="6"/>
        <v>0</v>
      </c>
    </row>
    <row r="14" spans="1:34" ht="42.75" customHeight="1" x14ac:dyDescent="0.25">
      <c r="A14" s="21">
        <f t="shared" si="4"/>
        <v>8</v>
      </c>
      <c r="B14" s="22" t="s">
        <v>35</v>
      </c>
      <c r="C14" s="23">
        <v>1411</v>
      </c>
      <c r="D14" s="23">
        <f t="shared" si="1"/>
        <v>16.331018518518519</v>
      </c>
      <c r="E14" s="23">
        <f t="shared" si="2"/>
        <v>1.0887345679012346</v>
      </c>
      <c r="F14" s="23"/>
      <c r="G14" s="23">
        <f t="shared" si="3"/>
        <v>0</v>
      </c>
      <c r="H14" s="23"/>
      <c r="I14" s="24"/>
      <c r="J14" s="25"/>
      <c r="K14" s="24"/>
      <c r="L14" s="25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6"/>
      <c r="X14" s="27"/>
      <c r="Y14" s="26"/>
      <c r="Z14" s="27"/>
      <c r="AA14" s="26"/>
      <c r="AB14" s="29"/>
      <c r="AC14" s="30"/>
      <c r="AD14" s="29"/>
      <c r="AE14" s="30"/>
      <c r="AF14" s="29"/>
      <c r="AG14" s="31">
        <f t="shared" si="5"/>
        <v>0</v>
      </c>
      <c r="AH14" s="32">
        <f t="shared" si="6"/>
        <v>0</v>
      </c>
    </row>
    <row r="15" spans="1:34" ht="42.75" customHeight="1" x14ac:dyDescent="0.25">
      <c r="A15" s="21">
        <f t="shared" si="4"/>
        <v>9</v>
      </c>
      <c r="B15" s="22" t="s">
        <v>36</v>
      </c>
      <c r="C15" s="23">
        <v>1411</v>
      </c>
      <c r="D15" s="23">
        <f t="shared" si="1"/>
        <v>16.331018518518519</v>
      </c>
      <c r="E15" s="23">
        <f t="shared" si="2"/>
        <v>1.0887345679012346</v>
      </c>
      <c r="F15" s="23">
        <v>2.23</v>
      </c>
      <c r="G15" s="23">
        <f t="shared" si="3"/>
        <v>2.4278780864197529</v>
      </c>
      <c r="H15" s="23">
        <v>6</v>
      </c>
      <c r="I15" s="24"/>
      <c r="J15" s="25"/>
      <c r="K15" s="24"/>
      <c r="L15" s="25"/>
      <c r="M15" s="26"/>
      <c r="N15" s="27"/>
      <c r="O15" s="28">
        <f>G15*15*86.4</f>
        <v>3146.5299999999997</v>
      </c>
      <c r="P15" s="27"/>
      <c r="Q15" s="28">
        <f>G15*15*86.4</f>
        <v>3146.5299999999997</v>
      </c>
      <c r="R15" s="27"/>
      <c r="S15" s="28">
        <f>G15*15*86.4</f>
        <v>3146.5299999999997</v>
      </c>
      <c r="T15" s="27"/>
      <c r="U15" s="28">
        <f>G15*15*86.4</f>
        <v>3146.5299999999997</v>
      </c>
      <c r="V15" s="27"/>
      <c r="W15" s="28">
        <f>G15*15*86.4</f>
        <v>3146.5299999999997</v>
      </c>
      <c r="X15" s="27"/>
      <c r="Y15" s="28">
        <f>G15*15*86.4</f>
        <v>3146.5299999999997</v>
      </c>
      <c r="Z15" s="27"/>
      <c r="AA15" s="26"/>
      <c r="AB15" s="29"/>
      <c r="AC15" s="30"/>
      <c r="AD15" s="29"/>
      <c r="AE15" s="30"/>
      <c r="AF15" s="29"/>
      <c r="AG15" s="31">
        <f t="shared" si="5"/>
        <v>13.379999999999999</v>
      </c>
      <c r="AH15" s="32">
        <f t="shared" si="6"/>
        <v>18879.179999999997</v>
      </c>
    </row>
    <row r="16" spans="1:34" ht="42.75" customHeight="1" thickBot="1" x14ac:dyDescent="0.3">
      <c r="A16" s="21">
        <f t="shared" si="4"/>
        <v>10</v>
      </c>
      <c r="B16" s="34" t="s">
        <v>37</v>
      </c>
      <c r="C16" s="35">
        <v>1411</v>
      </c>
      <c r="D16" s="35">
        <f t="shared" si="1"/>
        <v>16.331018518518519</v>
      </c>
      <c r="E16" s="35">
        <f t="shared" si="2"/>
        <v>1.0887345679012346</v>
      </c>
      <c r="F16" s="35"/>
      <c r="G16" s="35">
        <f t="shared" si="3"/>
        <v>0</v>
      </c>
      <c r="H16" s="35">
        <v>3</v>
      </c>
      <c r="I16" s="36"/>
      <c r="J16" s="37"/>
      <c r="K16" s="36"/>
      <c r="L16" s="37"/>
      <c r="M16" s="38"/>
      <c r="N16" s="39"/>
      <c r="O16" s="38"/>
      <c r="P16" s="39"/>
      <c r="Q16" s="38"/>
      <c r="R16" s="39"/>
      <c r="S16" s="40">
        <f>G16*15*86.4</f>
        <v>0</v>
      </c>
      <c r="T16" s="39"/>
      <c r="U16" s="28">
        <f>G16*15*86.4</f>
        <v>0</v>
      </c>
      <c r="V16" s="39"/>
      <c r="W16" s="28">
        <f>G16*15*86.4</f>
        <v>0</v>
      </c>
      <c r="X16" s="39"/>
      <c r="Y16" s="38"/>
      <c r="Z16" s="39"/>
      <c r="AA16" s="38"/>
      <c r="AB16" s="41"/>
      <c r="AC16" s="42"/>
      <c r="AD16" s="41"/>
      <c r="AE16" s="42"/>
      <c r="AF16" s="41"/>
      <c r="AG16" s="43">
        <f>F16*H16</f>
        <v>0</v>
      </c>
      <c r="AH16" s="44">
        <f t="shared" si="6"/>
        <v>0</v>
      </c>
    </row>
    <row r="17" spans="1:34" ht="42.75" customHeight="1" x14ac:dyDescent="0.25">
      <c r="A17" s="21">
        <f t="shared" si="4"/>
        <v>11</v>
      </c>
      <c r="B17" s="87" t="s">
        <v>38</v>
      </c>
      <c r="C17" s="45"/>
      <c r="D17" s="45"/>
      <c r="E17" s="45"/>
      <c r="F17" s="45"/>
      <c r="G17" s="45"/>
      <c r="H17" s="46"/>
      <c r="I17" s="47">
        <f>I7+I8+I9+I10+I11+I12+I13+I14+I15+I16</f>
        <v>0</v>
      </c>
      <c r="J17" s="48">
        <f>J7+J8+J9+J10+J11+J12+J13+J14+J15+J16</f>
        <v>0</v>
      </c>
      <c r="K17" s="47">
        <f>K7+K8+K9+K10+K11+K12+K13+K14+K15+K16</f>
        <v>0</v>
      </c>
      <c r="L17" s="48">
        <f>L7+L8+L9+L10+L11+L12+L13+L14+L15+L16</f>
        <v>0</v>
      </c>
      <c r="M17" s="47">
        <f t="shared" ref="M17:AF17" si="7">M7+M8+M9+M10+M11+M12+M13+M14+M15+M16</f>
        <v>0</v>
      </c>
      <c r="N17" s="48">
        <f t="shared" si="7"/>
        <v>0</v>
      </c>
      <c r="O17" s="47">
        <f t="shared" si="7"/>
        <v>324246.53000000003</v>
      </c>
      <c r="P17" s="48">
        <f t="shared" si="7"/>
        <v>3504.106666666667</v>
      </c>
      <c r="Q17" s="47">
        <f t="shared" si="7"/>
        <v>135484.22000000003</v>
      </c>
      <c r="R17" s="48">
        <f t="shared" si="7"/>
        <v>29894.238251851853</v>
      </c>
      <c r="S17" s="47">
        <f t="shared" si="7"/>
        <v>262076.63</v>
      </c>
      <c r="T17" s="48">
        <f t="shared" si="7"/>
        <v>210978.86933333334</v>
      </c>
      <c r="U17" s="47">
        <f t="shared" si="7"/>
        <v>258791.53</v>
      </c>
      <c r="V17" s="48">
        <f t="shared" si="7"/>
        <v>73322.773333333345</v>
      </c>
      <c r="W17" s="47">
        <f t="shared" si="7"/>
        <v>394414.32000000007</v>
      </c>
      <c r="X17" s="48">
        <f t="shared" si="7"/>
        <v>0</v>
      </c>
      <c r="Y17" s="47">
        <f t="shared" si="7"/>
        <v>138769.32000000004</v>
      </c>
      <c r="Z17" s="48">
        <f t="shared" si="7"/>
        <v>0</v>
      </c>
      <c r="AA17" s="47">
        <f t="shared" si="7"/>
        <v>24720.720000000005</v>
      </c>
      <c r="AB17" s="48">
        <f t="shared" si="7"/>
        <v>0</v>
      </c>
      <c r="AC17" s="47">
        <f t="shared" si="7"/>
        <v>0</v>
      </c>
      <c r="AD17" s="48">
        <f t="shared" si="7"/>
        <v>0</v>
      </c>
      <c r="AE17" s="47">
        <f t="shared" si="7"/>
        <v>0</v>
      </c>
      <c r="AF17" s="48">
        <f t="shared" si="7"/>
        <v>0</v>
      </c>
      <c r="AG17" s="47">
        <f>AG7+AG8+AG9+AG10+AG11+AG12+AG13+AG14+AG15+AG16</f>
        <v>1426.5400000000002</v>
      </c>
      <c r="AH17" s="48">
        <f>I17+J17+K17+L17+M17+N17+O17+P17+Q17+R17+S17+T17+U17+V17+W17+X17+Y17+Z17+AA17+AB17+AC17+AD17+AE17+AF17</f>
        <v>1856203.2575851856</v>
      </c>
    </row>
    <row r="18" spans="1:34" ht="42.75" customHeight="1" x14ac:dyDescent="0.25">
      <c r="A18" s="21">
        <f t="shared" si="4"/>
        <v>12</v>
      </c>
      <c r="B18" s="22" t="s">
        <v>39</v>
      </c>
      <c r="C18" s="49"/>
      <c r="D18" s="49"/>
      <c r="E18" s="49"/>
      <c r="F18" s="49"/>
      <c r="G18" s="49"/>
      <c r="H18" s="49"/>
      <c r="I18" s="50">
        <v>0.9</v>
      </c>
      <c r="J18" s="51">
        <f>I18</f>
        <v>0.9</v>
      </c>
      <c r="K18" s="50">
        <v>0.9</v>
      </c>
      <c r="L18" s="51">
        <f t="shared" ref="L18:L21" si="8">K18</f>
        <v>0.9</v>
      </c>
      <c r="M18" s="50">
        <v>0.9</v>
      </c>
      <c r="N18" s="51">
        <f t="shared" ref="N18:N21" si="9">M18</f>
        <v>0.9</v>
      </c>
      <c r="O18" s="50">
        <v>0.9</v>
      </c>
      <c r="P18" s="51">
        <f t="shared" ref="P18:P21" si="10">O18</f>
        <v>0.9</v>
      </c>
      <c r="Q18" s="50">
        <v>0.9</v>
      </c>
      <c r="R18" s="51">
        <f t="shared" ref="R18:R21" si="11">Q18</f>
        <v>0.9</v>
      </c>
      <c r="S18" s="50">
        <v>0.9</v>
      </c>
      <c r="T18" s="51">
        <f t="shared" ref="T18:T21" si="12">S18</f>
        <v>0.9</v>
      </c>
      <c r="U18" s="50">
        <v>0.9</v>
      </c>
      <c r="V18" s="51">
        <f t="shared" ref="V18:V21" si="13">U18</f>
        <v>0.9</v>
      </c>
      <c r="W18" s="50">
        <v>0.9</v>
      </c>
      <c r="X18" s="51">
        <f t="shared" ref="X18:X21" si="14">W18</f>
        <v>0.9</v>
      </c>
      <c r="Y18" s="50">
        <v>0.9</v>
      </c>
      <c r="Z18" s="51">
        <f t="shared" ref="Z18:Z21" si="15">Y18</f>
        <v>0.9</v>
      </c>
      <c r="AA18" s="50">
        <v>0.9</v>
      </c>
      <c r="AB18" s="51">
        <f t="shared" ref="AB18:AB21" si="16">AA18</f>
        <v>0.9</v>
      </c>
      <c r="AC18" s="50">
        <v>0.9</v>
      </c>
      <c r="AD18" s="51">
        <f t="shared" ref="AD18:AD21" si="17">AC18</f>
        <v>0.9</v>
      </c>
      <c r="AE18" s="50">
        <v>0.9</v>
      </c>
      <c r="AF18" s="51">
        <f t="shared" ref="AF18:AF21" si="18">AE18</f>
        <v>0.9</v>
      </c>
      <c r="AG18" s="52"/>
      <c r="AH18" s="53"/>
    </row>
    <row r="19" spans="1:34" ht="42.75" customHeight="1" x14ac:dyDescent="0.25">
      <c r="A19" s="21">
        <f t="shared" si="4"/>
        <v>13</v>
      </c>
      <c r="B19" s="22" t="s">
        <v>40</v>
      </c>
      <c r="C19" s="54"/>
      <c r="D19" s="54"/>
      <c r="E19" s="54"/>
      <c r="F19" s="54"/>
      <c r="G19" s="55"/>
      <c r="H19" s="55"/>
      <c r="I19" s="56">
        <v>0.9</v>
      </c>
      <c r="J19" s="57">
        <f>I19</f>
        <v>0.9</v>
      </c>
      <c r="K19" s="56">
        <v>0.9</v>
      </c>
      <c r="L19" s="57">
        <f t="shared" si="8"/>
        <v>0.9</v>
      </c>
      <c r="M19" s="56">
        <v>0.9</v>
      </c>
      <c r="N19" s="57">
        <f t="shared" si="9"/>
        <v>0.9</v>
      </c>
      <c r="O19" s="56">
        <v>0.9</v>
      </c>
      <c r="P19" s="57">
        <f t="shared" si="10"/>
        <v>0.9</v>
      </c>
      <c r="Q19" s="56">
        <v>0.9</v>
      </c>
      <c r="R19" s="57">
        <f t="shared" si="11"/>
        <v>0.9</v>
      </c>
      <c r="S19" s="56">
        <v>0.9</v>
      </c>
      <c r="T19" s="57">
        <f t="shared" si="12"/>
        <v>0.9</v>
      </c>
      <c r="U19" s="56">
        <v>0.9</v>
      </c>
      <c r="V19" s="57">
        <f t="shared" si="13"/>
        <v>0.9</v>
      </c>
      <c r="W19" s="56">
        <v>0.9</v>
      </c>
      <c r="X19" s="57">
        <f t="shared" si="14"/>
        <v>0.9</v>
      </c>
      <c r="Y19" s="56">
        <v>0.9</v>
      </c>
      <c r="Z19" s="57">
        <f t="shared" si="15"/>
        <v>0.9</v>
      </c>
      <c r="AA19" s="56">
        <v>0.9</v>
      </c>
      <c r="AB19" s="57">
        <f t="shared" si="16"/>
        <v>0.9</v>
      </c>
      <c r="AC19" s="56">
        <v>0.9</v>
      </c>
      <c r="AD19" s="57">
        <f t="shared" si="17"/>
        <v>0.9</v>
      </c>
      <c r="AE19" s="56">
        <v>0.9</v>
      </c>
      <c r="AF19" s="57">
        <f t="shared" si="18"/>
        <v>0.9</v>
      </c>
      <c r="AG19" s="52"/>
      <c r="AH19" s="53"/>
    </row>
    <row r="20" spans="1:34" ht="42.75" customHeight="1" x14ac:dyDescent="0.25">
      <c r="A20" s="21">
        <f t="shared" si="4"/>
        <v>14</v>
      </c>
      <c r="B20" s="22" t="s">
        <v>41</v>
      </c>
      <c r="C20" s="49"/>
      <c r="D20" s="49"/>
      <c r="E20" s="49"/>
      <c r="F20" s="49"/>
      <c r="G20" s="49"/>
      <c r="H20" s="49"/>
      <c r="I20" s="52">
        <v>0.85</v>
      </c>
      <c r="J20" s="53">
        <f>I20</f>
        <v>0.85</v>
      </c>
      <c r="K20" s="52">
        <v>0.85</v>
      </c>
      <c r="L20" s="53">
        <f t="shared" si="8"/>
        <v>0.85</v>
      </c>
      <c r="M20" s="52">
        <v>0.85</v>
      </c>
      <c r="N20" s="53">
        <f t="shared" si="9"/>
        <v>0.85</v>
      </c>
      <c r="O20" s="52">
        <v>0.85</v>
      </c>
      <c r="P20" s="53">
        <f t="shared" si="10"/>
        <v>0.85</v>
      </c>
      <c r="Q20" s="52">
        <v>0.85</v>
      </c>
      <c r="R20" s="53">
        <f t="shared" si="11"/>
        <v>0.85</v>
      </c>
      <c r="S20" s="52">
        <v>0.85</v>
      </c>
      <c r="T20" s="53">
        <f t="shared" si="12"/>
        <v>0.85</v>
      </c>
      <c r="U20" s="52">
        <v>0.85</v>
      </c>
      <c r="V20" s="53">
        <f t="shared" si="13"/>
        <v>0.85</v>
      </c>
      <c r="W20" s="52">
        <v>0.85</v>
      </c>
      <c r="X20" s="53">
        <f t="shared" si="14"/>
        <v>0.85</v>
      </c>
      <c r="Y20" s="52">
        <v>0.85</v>
      </c>
      <c r="Z20" s="53">
        <f t="shared" si="15"/>
        <v>0.85</v>
      </c>
      <c r="AA20" s="52">
        <v>0.85</v>
      </c>
      <c r="AB20" s="53">
        <f t="shared" si="16"/>
        <v>0.85</v>
      </c>
      <c r="AC20" s="52">
        <v>0.85</v>
      </c>
      <c r="AD20" s="53">
        <f t="shared" si="17"/>
        <v>0.85</v>
      </c>
      <c r="AE20" s="52">
        <v>0.85</v>
      </c>
      <c r="AF20" s="53">
        <f t="shared" si="18"/>
        <v>0.85</v>
      </c>
      <c r="AG20" s="52"/>
      <c r="AH20" s="53"/>
    </row>
    <row r="21" spans="1:34" ht="42.75" customHeight="1" x14ac:dyDescent="0.25">
      <c r="A21" s="21">
        <f t="shared" si="4"/>
        <v>15</v>
      </c>
      <c r="B21" s="22" t="s">
        <v>42</v>
      </c>
      <c r="C21" s="49"/>
      <c r="D21" s="49"/>
      <c r="E21" s="49"/>
      <c r="F21" s="49"/>
      <c r="G21" s="49"/>
      <c r="H21" s="49"/>
      <c r="I21" s="52">
        <v>0.83</v>
      </c>
      <c r="J21" s="53">
        <f>I21</f>
        <v>0.83</v>
      </c>
      <c r="K21" s="52">
        <v>0.83</v>
      </c>
      <c r="L21" s="53">
        <f t="shared" si="8"/>
        <v>0.83</v>
      </c>
      <c r="M21" s="52">
        <v>0.83</v>
      </c>
      <c r="N21" s="53">
        <f t="shared" si="9"/>
        <v>0.83</v>
      </c>
      <c r="O21" s="52">
        <v>0.83</v>
      </c>
      <c r="P21" s="53">
        <f t="shared" si="10"/>
        <v>0.83</v>
      </c>
      <c r="Q21" s="52">
        <v>0.83</v>
      </c>
      <c r="R21" s="53">
        <f t="shared" si="11"/>
        <v>0.83</v>
      </c>
      <c r="S21" s="52">
        <v>0.83</v>
      </c>
      <c r="T21" s="53">
        <f t="shared" si="12"/>
        <v>0.83</v>
      </c>
      <c r="U21" s="52">
        <v>0.83</v>
      </c>
      <c r="V21" s="53">
        <f t="shared" si="13"/>
        <v>0.83</v>
      </c>
      <c r="W21" s="52">
        <v>0.83</v>
      </c>
      <c r="X21" s="53">
        <f t="shared" si="14"/>
        <v>0.83</v>
      </c>
      <c r="Y21" s="52">
        <v>0.83</v>
      </c>
      <c r="Z21" s="53">
        <f t="shared" si="15"/>
        <v>0.83</v>
      </c>
      <c r="AA21" s="52">
        <v>0.83</v>
      </c>
      <c r="AB21" s="53">
        <f t="shared" si="16"/>
        <v>0.83</v>
      </c>
      <c r="AC21" s="52">
        <v>0.83</v>
      </c>
      <c r="AD21" s="53">
        <f t="shared" si="17"/>
        <v>0.83</v>
      </c>
      <c r="AE21" s="52">
        <v>0.83</v>
      </c>
      <c r="AF21" s="53">
        <f t="shared" si="18"/>
        <v>0.83</v>
      </c>
      <c r="AG21" s="52"/>
      <c r="AH21" s="53"/>
    </row>
    <row r="22" spans="1:34" ht="42.75" customHeight="1" x14ac:dyDescent="0.25">
      <c r="A22" s="21">
        <f t="shared" si="4"/>
        <v>16</v>
      </c>
      <c r="B22" s="22" t="s">
        <v>43</v>
      </c>
      <c r="C22" s="49"/>
      <c r="D22" s="49"/>
      <c r="E22" s="49"/>
      <c r="F22" s="49"/>
      <c r="G22" s="49"/>
      <c r="H22" s="49"/>
      <c r="I22" s="52">
        <f>I18*I19*I20*I21</f>
        <v>0.57145499999999994</v>
      </c>
      <c r="J22" s="53">
        <f>J18*J19*J20*J21</f>
        <v>0.57145499999999994</v>
      </c>
      <c r="K22" s="52">
        <f t="shared" ref="K22:AF22" si="19">K18*K19*K20*K21</f>
        <v>0.57145499999999994</v>
      </c>
      <c r="L22" s="53">
        <f t="shared" si="19"/>
        <v>0.57145499999999994</v>
      </c>
      <c r="M22" s="52">
        <f t="shared" si="19"/>
        <v>0.57145499999999994</v>
      </c>
      <c r="N22" s="53">
        <f t="shared" si="19"/>
        <v>0.57145499999999994</v>
      </c>
      <c r="O22" s="52">
        <f>O18*O19*O20*O21</f>
        <v>0.57145499999999994</v>
      </c>
      <c r="P22" s="53">
        <f t="shared" si="19"/>
        <v>0.57145499999999994</v>
      </c>
      <c r="Q22" s="52">
        <f t="shared" si="19"/>
        <v>0.57145499999999994</v>
      </c>
      <c r="R22" s="53">
        <f t="shared" si="19"/>
        <v>0.57145499999999994</v>
      </c>
      <c r="S22" s="52">
        <f t="shared" si="19"/>
        <v>0.57145499999999994</v>
      </c>
      <c r="T22" s="53">
        <f t="shared" si="19"/>
        <v>0.57145499999999994</v>
      </c>
      <c r="U22" s="52">
        <f t="shared" si="19"/>
        <v>0.57145499999999994</v>
      </c>
      <c r="V22" s="53">
        <f t="shared" si="19"/>
        <v>0.57145499999999994</v>
      </c>
      <c r="W22" s="52">
        <f t="shared" si="19"/>
        <v>0.57145499999999994</v>
      </c>
      <c r="X22" s="53">
        <f t="shared" si="19"/>
        <v>0.57145499999999994</v>
      </c>
      <c r="Y22" s="52">
        <f t="shared" si="19"/>
        <v>0.57145499999999994</v>
      </c>
      <c r="Z22" s="53">
        <f t="shared" si="19"/>
        <v>0.57145499999999994</v>
      </c>
      <c r="AA22" s="52">
        <f t="shared" si="19"/>
        <v>0.57145499999999994</v>
      </c>
      <c r="AB22" s="53">
        <f t="shared" si="19"/>
        <v>0.57145499999999994</v>
      </c>
      <c r="AC22" s="52">
        <f t="shared" si="19"/>
        <v>0.57145499999999994</v>
      </c>
      <c r="AD22" s="53">
        <f t="shared" si="19"/>
        <v>0.57145499999999994</v>
      </c>
      <c r="AE22" s="52">
        <f t="shared" si="19"/>
        <v>0.57145499999999994</v>
      </c>
      <c r="AF22" s="53">
        <f t="shared" si="19"/>
        <v>0.57145499999999994</v>
      </c>
      <c r="AG22" s="52"/>
      <c r="AH22" s="53"/>
    </row>
    <row r="23" spans="1:34" ht="42.75" customHeight="1" x14ac:dyDescent="0.25">
      <c r="A23" s="21">
        <f t="shared" si="4"/>
        <v>17</v>
      </c>
      <c r="B23" s="22" t="s">
        <v>44</v>
      </c>
      <c r="C23" s="49"/>
      <c r="D23" s="49"/>
      <c r="E23" s="49"/>
      <c r="F23" s="49"/>
      <c r="G23" s="49"/>
      <c r="H23" s="49"/>
      <c r="I23" s="58">
        <f>I17/I22</f>
        <v>0</v>
      </c>
      <c r="J23" s="59">
        <f>J17/J22</f>
        <v>0</v>
      </c>
      <c r="K23" s="58">
        <f t="shared" ref="K23:AE23" si="20">K17/K22</f>
        <v>0</v>
      </c>
      <c r="L23" s="59">
        <f t="shared" si="20"/>
        <v>0</v>
      </c>
      <c r="M23" s="58">
        <f t="shared" si="20"/>
        <v>0</v>
      </c>
      <c r="N23" s="59">
        <f t="shared" si="20"/>
        <v>0</v>
      </c>
      <c r="O23" s="58">
        <f>O17/O22</f>
        <v>567405.18501019338</v>
      </c>
      <c r="P23" s="59">
        <f t="shared" si="20"/>
        <v>6131.9030661498582</v>
      </c>
      <c r="Q23" s="58">
        <f t="shared" si="20"/>
        <v>237086.41975308649</v>
      </c>
      <c r="R23" s="59">
        <f t="shared" si="20"/>
        <v>52312.49748773194</v>
      </c>
      <c r="S23" s="58">
        <f t="shared" si="20"/>
        <v>458612.89165376109</v>
      </c>
      <c r="T23" s="59">
        <f t="shared" si="20"/>
        <v>369195.9460208299</v>
      </c>
      <c r="U23" s="58">
        <f t="shared" si="20"/>
        <v>452864.23252924555</v>
      </c>
      <c r="V23" s="59">
        <f t="shared" si="20"/>
        <v>128308.9190458275</v>
      </c>
      <c r="W23" s="58">
        <f t="shared" si="20"/>
        <v>690193.13856734149</v>
      </c>
      <c r="X23" s="59">
        <f t="shared" si="20"/>
        <v>0</v>
      </c>
      <c r="Y23" s="58">
        <f t="shared" si="20"/>
        <v>242835.07887760201</v>
      </c>
      <c r="Z23" s="59">
        <f t="shared" si="20"/>
        <v>0</v>
      </c>
      <c r="AA23" s="58">
        <f t="shared" si="20"/>
        <v>43259.25925925927</v>
      </c>
      <c r="AB23" s="59">
        <f t="shared" si="20"/>
        <v>0</v>
      </c>
      <c r="AC23" s="58">
        <f t="shared" si="20"/>
        <v>0</v>
      </c>
      <c r="AD23" s="59">
        <f t="shared" si="20"/>
        <v>0</v>
      </c>
      <c r="AE23" s="58">
        <f t="shared" si="20"/>
        <v>0</v>
      </c>
      <c r="AF23" s="59">
        <f>AF17/AF22</f>
        <v>0</v>
      </c>
      <c r="AG23" s="58"/>
      <c r="AH23" s="59">
        <f>I23+J23+K23+L23+M23+N23+O23+P23+Q23+R23+S23+T23+U23+V23+W23+X23+Y23+Z23+AA23+AB23+AC23+AD23+AE23+AF23</f>
        <v>3248205.4712710287</v>
      </c>
    </row>
    <row r="24" spans="1:34" ht="42.75" customHeight="1" thickBot="1" x14ac:dyDescent="0.3">
      <c r="A24" s="21">
        <f t="shared" si="4"/>
        <v>18</v>
      </c>
      <c r="B24" s="34" t="s">
        <v>45</v>
      </c>
      <c r="C24" s="60"/>
      <c r="D24" s="60"/>
      <c r="E24" s="60"/>
      <c r="F24" s="60"/>
      <c r="G24" s="60"/>
      <c r="H24" s="60"/>
      <c r="I24" s="61">
        <f>I23/(15*86400)</f>
        <v>0</v>
      </c>
      <c r="J24" s="62">
        <f>J23/(15*86400)</f>
        <v>0</v>
      </c>
      <c r="K24" s="61">
        <f t="shared" ref="K24:AF24" si="21">K23/(15*86400)</f>
        <v>0</v>
      </c>
      <c r="L24" s="62">
        <f t="shared" si="21"/>
        <v>0</v>
      </c>
      <c r="M24" s="61">
        <f t="shared" si="21"/>
        <v>0</v>
      </c>
      <c r="N24" s="62">
        <f t="shared" si="21"/>
        <v>0</v>
      </c>
      <c r="O24" s="61">
        <f t="shared" si="21"/>
        <v>0.43781264275477882</v>
      </c>
      <c r="P24" s="62">
        <f t="shared" si="21"/>
        <v>4.7314066868440266E-3</v>
      </c>
      <c r="Q24" s="61">
        <f t="shared" si="21"/>
        <v>0.18293705227861612</v>
      </c>
      <c r="R24" s="62">
        <f t="shared" si="21"/>
        <v>4.0364581394854895E-2</v>
      </c>
      <c r="S24" s="61">
        <f t="shared" si="21"/>
        <v>0.35386797195506259</v>
      </c>
      <c r="T24" s="62">
        <f t="shared" si="21"/>
        <v>0.28487341513952924</v>
      </c>
      <c r="U24" s="61">
        <f t="shared" si="21"/>
        <v>0.34943227818614625</v>
      </c>
      <c r="V24" s="62">
        <f t="shared" si="21"/>
        <v>9.900379556005208E-2</v>
      </c>
      <c r="W24" s="61">
        <f t="shared" si="21"/>
        <v>0.53255643407973885</v>
      </c>
      <c r="X24" s="62">
        <f t="shared" si="21"/>
        <v>0</v>
      </c>
      <c r="Y24" s="61">
        <f t="shared" si="21"/>
        <v>0.1873727460475324</v>
      </c>
      <c r="Z24" s="62">
        <f t="shared" si="21"/>
        <v>0</v>
      </c>
      <c r="AA24" s="61">
        <f t="shared" si="21"/>
        <v>3.3379058070416107E-2</v>
      </c>
      <c r="AB24" s="62">
        <f t="shared" si="21"/>
        <v>0</v>
      </c>
      <c r="AC24" s="61">
        <f t="shared" si="21"/>
        <v>0</v>
      </c>
      <c r="AD24" s="62">
        <f t="shared" si="21"/>
        <v>0</v>
      </c>
      <c r="AE24" s="61">
        <f t="shared" si="21"/>
        <v>0</v>
      </c>
      <c r="AF24" s="62">
        <f t="shared" si="21"/>
        <v>0</v>
      </c>
      <c r="AG24" s="61"/>
      <c r="AH24" s="62"/>
    </row>
  </sheetData>
  <mergeCells count="24">
    <mergeCell ref="AE4:AF4"/>
    <mergeCell ref="AG4:AH4"/>
    <mergeCell ref="S4:T4"/>
    <mergeCell ref="U4:V4"/>
    <mergeCell ref="W4:X4"/>
    <mergeCell ref="Y4:Z4"/>
    <mergeCell ref="AA4:AB4"/>
    <mergeCell ref="AC4:AD4"/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</mergeCells>
  <pageMargins left="0.7" right="0.7" top="0.75" bottom="0.75" header="0.3" footer="0.3"/>
  <pageSetup paperSize="9" scale="3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F8F71-CF29-4DC1-913D-3C766F2BC03E}">
  <dimension ref="A1:AH24"/>
  <sheetViews>
    <sheetView tabSelected="1" view="pageBreakPreview" zoomScale="60" zoomScaleNormal="100" workbookViewId="0">
      <selection activeCell="U21" sqref="U21"/>
    </sheetView>
  </sheetViews>
  <sheetFormatPr defaultColWidth="9.140625" defaultRowHeight="15" x14ac:dyDescent="0.25"/>
  <cols>
    <col min="1" max="1" width="4.5703125" style="1" customWidth="1"/>
    <col min="2" max="2" width="32" style="1" customWidth="1"/>
    <col min="3" max="5" width="9.140625" style="1"/>
    <col min="6" max="6" width="10.5703125" style="1" customWidth="1"/>
    <col min="7" max="7" width="9.140625" style="1"/>
    <col min="8" max="8" width="13.5703125" style="1" customWidth="1"/>
    <col min="9" max="12" width="6.7109375" style="63" customWidth="1"/>
    <col min="13" max="14" width="6.7109375" style="1" customWidth="1"/>
    <col min="15" max="15" width="14.140625" style="1" bestFit="1" customWidth="1"/>
    <col min="16" max="16" width="16.28515625" style="1" customWidth="1"/>
    <col min="17" max="17" width="11.28515625" style="1" bestFit="1" customWidth="1"/>
    <col min="18" max="18" width="14.7109375" style="1" bestFit="1" customWidth="1"/>
    <col min="19" max="19" width="13.7109375" style="1" bestFit="1" customWidth="1"/>
    <col min="20" max="20" width="11.140625" style="1" bestFit="1" customWidth="1"/>
    <col min="21" max="21" width="13.7109375" style="1" bestFit="1" customWidth="1"/>
    <col min="22" max="22" width="11.140625" style="1" bestFit="1" customWidth="1"/>
    <col min="23" max="23" width="13.7109375" style="1" bestFit="1" customWidth="1"/>
    <col min="24" max="24" width="6.7109375" style="1" customWidth="1"/>
    <col min="25" max="25" width="11.28515625" style="1" bestFit="1" customWidth="1"/>
    <col min="26" max="32" width="6.7109375" style="1" customWidth="1"/>
    <col min="33" max="33" width="11.28515625" style="63" customWidth="1"/>
    <col min="34" max="34" width="14" style="63" customWidth="1"/>
    <col min="35" max="16384" width="9.140625" style="1"/>
  </cols>
  <sheetData>
    <row r="1" spans="1:34" ht="19.5" x14ac:dyDescent="0.35">
      <c r="A1" s="66" t="s">
        <v>47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8"/>
    </row>
    <row r="2" spans="1:34" ht="18" x14ac:dyDescent="0.25">
      <c r="A2" s="69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1"/>
    </row>
    <row r="3" spans="1:34" ht="18.75" thickBot="1" x14ac:dyDescent="0.3">
      <c r="A3" s="72" t="s">
        <v>1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4"/>
    </row>
    <row r="4" spans="1:34" ht="18.75" thickBot="1" x14ac:dyDescent="0.3">
      <c r="A4" s="75" t="s">
        <v>2</v>
      </c>
      <c r="B4" s="77" t="s">
        <v>3</v>
      </c>
      <c r="C4" s="77" t="s">
        <v>4</v>
      </c>
      <c r="D4" s="79" t="s">
        <v>5</v>
      </c>
      <c r="E4" s="79" t="s">
        <v>6</v>
      </c>
      <c r="F4" s="79" t="s">
        <v>7</v>
      </c>
      <c r="G4" s="79" t="s">
        <v>8</v>
      </c>
      <c r="H4" s="79" t="s">
        <v>9</v>
      </c>
      <c r="I4" s="81" t="s">
        <v>10</v>
      </c>
      <c r="J4" s="82"/>
      <c r="K4" s="81" t="s">
        <v>11</v>
      </c>
      <c r="L4" s="83"/>
      <c r="M4" s="64" t="s">
        <v>12</v>
      </c>
      <c r="N4" s="65"/>
      <c r="O4" s="64" t="s">
        <v>13</v>
      </c>
      <c r="P4" s="65"/>
      <c r="Q4" s="64" t="s">
        <v>14</v>
      </c>
      <c r="R4" s="65"/>
      <c r="S4" s="64" t="s">
        <v>15</v>
      </c>
      <c r="T4" s="65"/>
      <c r="U4" s="64" t="s">
        <v>16</v>
      </c>
      <c r="V4" s="65"/>
      <c r="W4" s="64" t="s">
        <v>17</v>
      </c>
      <c r="X4" s="65"/>
      <c r="Y4" s="64" t="s">
        <v>18</v>
      </c>
      <c r="Z4" s="65"/>
      <c r="AA4" s="64" t="s">
        <v>19</v>
      </c>
      <c r="AB4" s="65"/>
      <c r="AC4" s="64" t="s">
        <v>20</v>
      </c>
      <c r="AD4" s="65"/>
      <c r="AE4" s="64" t="s">
        <v>21</v>
      </c>
      <c r="AF4" s="65"/>
      <c r="AG4" s="84" t="s">
        <v>22</v>
      </c>
      <c r="AH4" s="85"/>
    </row>
    <row r="5" spans="1:34" ht="30.75" thickBot="1" x14ac:dyDescent="0.3">
      <c r="A5" s="76"/>
      <c r="B5" s="78"/>
      <c r="C5" s="78"/>
      <c r="D5" s="78"/>
      <c r="E5" s="78"/>
      <c r="F5" s="80"/>
      <c r="G5" s="78"/>
      <c r="H5" s="80"/>
      <c r="I5" s="2" t="s">
        <v>23</v>
      </c>
      <c r="J5" s="3" t="s">
        <v>24</v>
      </c>
      <c r="K5" s="2" t="s">
        <v>23</v>
      </c>
      <c r="L5" s="4" t="s">
        <v>24</v>
      </c>
      <c r="M5" s="2" t="s">
        <v>23</v>
      </c>
      <c r="N5" s="3" t="s">
        <v>24</v>
      </c>
      <c r="O5" s="2" t="s">
        <v>23</v>
      </c>
      <c r="P5" s="3" t="s">
        <v>25</v>
      </c>
      <c r="Q5" s="2" t="s">
        <v>23</v>
      </c>
      <c r="R5" s="5" t="s">
        <v>24</v>
      </c>
      <c r="S5" s="2" t="s">
        <v>23</v>
      </c>
      <c r="T5" s="3" t="s">
        <v>25</v>
      </c>
      <c r="U5" s="2" t="s">
        <v>23</v>
      </c>
      <c r="V5" s="3" t="s">
        <v>24</v>
      </c>
      <c r="W5" s="2" t="s">
        <v>23</v>
      </c>
      <c r="X5" s="3" t="s">
        <v>24</v>
      </c>
      <c r="Y5" s="2" t="s">
        <v>23</v>
      </c>
      <c r="Z5" s="3" t="s">
        <v>25</v>
      </c>
      <c r="AA5" s="2" t="s">
        <v>23</v>
      </c>
      <c r="AB5" s="3" t="s">
        <v>24</v>
      </c>
      <c r="AC5" s="2" t="s">
        <v>23</v>
      </c>
      <c r="AD5" s="3" t="s">
        <v>25</v>
      </c>
      <c r="AE5" s="2" t="s">
        <v>23</v>
      </c>
      <c r="AF5" s="3" t="s">
        <v>24</v>
      </c>
      <c r="AG5" s="6" t="s">
        <v>26</v>
      </c>
      <c r="AH5" s="6" t="s">
        <v>27</v>
      </c>
    </row>
    <row r="6" spans="1:34" ht="15.75" thickBot="1" x14ac:dyDescent="0.3">
      <c r="A6" s="7">
        <v>1</v>
      </c>
      <c r="B6" s="7">
        <f>A6+1</f>
        <v>2</v>
      </c>
      <c r="C6" s="7">
        <f t="shared" ref="C6:AH6" si="0">B6+1</f>
        <v>3</v>
      </c>
      <c r="D6" s="7">
        <f t="shared" si="0"/>
        <v>4</v>
      </c>
      <c r="E6" s="7">
        <f t="shared" si="0"/>
        <v>5</v>
      </c>
      <c r="F6" s="7">
        <f t="shared" si="0"/>
        <v>6</v>
      </c>
      <c r="G6" s="7">
        <f t="shared" si="0"/>
        <v>7</v>
      </c>
      <c r="H6" s="7">
        <f t="shared" si="0"/>
        <v>8</v>
      </c>
      <c r="I6" s="7">
        <f t="shared" si="0"/>
        <v>9</v>
      </c>
      <c r="J6" s="7">
        <f t="shared" si="0"/>
        <v>10</v>
      </c>
      <c r="K6" s="7">
        <f t="shared" si="0"/>
        <v>11</v>
      </c>
      <c r="L6" s="7">
        <f t="shared" si="0"/>
        <v>12</v>
      </c>
      <c r="M6" s="7">
        <f t="shared" si="0"/>
        <v>13</v>
      </c>
      <c r="N6" s="7">
        <f t="shared" si="0"/>
        <v>14</v>
      </c>
      <c r="O6" s="7">
        <f t="shared" si="0"/>
        <v>15</v>
      </c>
      <c r="P6" s="7">
        <f t="shared" si="0"/>
        <v>16</v>
      </c>
      <c r="Q6" s="7">
        <f t="shared" si="0"/>
        <v>17</v>
      </c>
      <c r="R6" s="7">
        <f t="shared" si="0"/>
        <v>18</v>
      </c>
      <c r="S6" s="7">
        <f t="shared" si="0"/>
        <v>19</v>
      </c>
      <c r="T6" s="7">
        <f t="shared" si="0"/>
        <v>20</v>
      </c>
      <c r="U6" s="7">
        <f t="shared" si="0"/>
        <v>21</v>
      </c>
      <c r="V6" s="7">
        <f t="shared" si="0"/>
        <v>22</v>
      </c>
      <c r="W6" s="7">
        <f t="shared" si="0"/>
        <v>23</v>
      </c>
      <c r="X6" s="7">
        <f t="shared" si="0"/>
        <v>24</v>
      </c>
      <c r="Y6" s="7">
        <f t="shared" si="0"/>
        <v>25</v>
      </c>
      <c r="Z6" s="7">
        <f t="shared" si="0"/>
        <v>26</v>
      </c>
      <c r="AA6" s="7">
        <f t="shared" si="0"/>
        <v>27</v>
      </c>
      <c r="AB6" s="7">
        <f t="shared" si="0"/>
        <v>28</v>
      </c>
      <c r="AC6" s="7">
        <f t="shared" si="0"/>
        <v>29</v>
      </c>
      <c r="AD6" s="7">
        <f t="shared" si="0"/>
        <v>30</v>
      </c>
      <c r="AE6" s="7">
        <f t="shared" si="0"/>
        <v>31</v>
      </c>
      <c r="AF6" s="7">
        <f t="shared" si="0"/>
        <v>32</v>
      </c>
      <c r="AG6" s="7">
        <f t="shared" si="0"/>
        <v>33</v>
      </c>
      <c r="AH6" s="7">
        <f t="shared" si="0"/>
        <v>34</v>
      </c>
    </row>
    <row r="7" spans="1:34" ht="31.5" customHeight="1" x14ac:dyDescent="0.25">
      <c r="A7" s="8">
        <v>1</v>
      </c>
      <c r="B7" s="9" t="s">
        <v>28</v>
      </c>
      <c r="C7" s="10">
        <v>1235</v>
      </c>
      <c r="D7" s="10">
        <f>C7/86.4</f>
        <v>14.293981481481481</v>
      </c>
      <c r="E7" s="10">
        <f>D7/15</f>
        <v>0.95293209876543206</v>
      </c>
      <c r="F7" s="10">
        <v>1.08</v>
      </c>
      <c r="G7" s="10">
        <f>E7*F7</f>
        <v>1.0291666666666668</v>
      </c>
      <c r="H7" s="10">
        <v>3</v>
      </c>
      <c r="I7" s="11"/>
      <c r="J7" s="12"/>
      <c r="K7" s="11"/>
      <c r="L7" s="12"/>
      <c r="M7" s="13"/>
      <c r="N7" s="14"/>
      <c r="O7" s="15">
        <f>G7*15*86.4</f>
        <v>1333.8000000000002</v>
      </c>
      <c r="P7" s="14"/>
      <c r="Q7" s="13"/>
      <c r="R7" s="14"/>
      <c r="S7" s="13"/>
      <c r="T7" s="16">
        <f>G7*16*86.4</f>
        <v>1422.7200000000003</v>
      </c>
      <c r="U7" s="13"/>
      <c r="V7" s="16">
        <f>G7*16*86.4</f>
        <v>1422.7200000000003</v>
      </c>
      <c r="W7" s="13"/>
      <c r="X7" s="14"/>
      <c r="Y7" s="13"/>
      <c r="Z7" s="14"/>
      <c r="AA7" s="13"/>
      <c r="AB7" s="17"/>
      <c r="AC7" s="18"/>
      <c r="AD7" s="17"/>
      <c r="AE7" s="18"/>
      <c r="AF7" s="17"/>
      <c r="AG7" s="19">
        <f>F7*H7</f>
        <v>3.24</v>
      </c>
      <c r="AH7" s="20">
        <f>I7+J7+K7+L7+M7+N7+O7+P7+Q7+R7+S7+T7+U7+V7+W7+X7+Y7+Z7+AA7+AB7+AC7+AD7+AE7+AF7</f>
        <v>4179.2400000000007</v>
      </c>
    </row>
    <row r="8" spans="1:34" ht="31.5" customHeight="1" x14ac:dyDescent="0.25">
      <c r="A8" s="21">
        <f>A7+1</f>
        <v>2</v>
      </c>
      <c r="B8" s="22" t="s">
        <v>29</v>
      </c>
      <c r="C8" s="23">
        <v>1235</v>
      </c>
      <c r="D8" s="23">
        <f t="shared" ref="D8:D16" si="1">C8/86.4</f>
        <v>14.293981481481481</v>
      </c>
      <c r="E8" s="23">
        <f t="shared" ref="E8:E16" si="2">D8/15</f>
        <v>0.95293209876543206</v>
      </c>
      <c r="F8" s="23">
        <v>131.16</v>
      </c>
      <c r="G8" s="23">
        <f t="shared" ref="G8:G16" si="3">E8*F8</f>
        <v>124.98657407407407</v>
      </c>
      <c r="H8" s="23">
        <v>4</v>
      </c>
      <c r="I8" s="24"/>
      <c r="J8" s="25"/>
      <c r="K8" s="24"/>
      <c r="L8" s="25"/>
      <c r="M8" s="26"/>
      <c r="N8" s="27"/>
      <c r="O8" s="28">
        <f>G8*15*86.4</f>
        <v>161982.6</v>
      </c>
      <c r="P8" s="27"/>
      <c r="Q8" s="26"/>
      <c r="R8" s="27"/>
      <c r="S8" s="28">
        <f>G8*15*86.4</f>
        <v>161982.6</v>
      </c>
      <c r="T8" s="27"/>
      <c r="U8" s="28">
        <f>G8*15*86.4</f>
        <v>161982.6</v>
      </c>
      <c r="V8" s="27"/>
      <c r="W8" s="28">
        <f>G8*15*86.4</f>
        <v>161982.6</v>
      </c>
      <c r="X8" s="27"/>
      <c r="Y8" s="26"/>
      <c r="Z8" s="27"/>
      <c r="AA8" s="26"/>
      <c r="AB8" s="29"/>
      <c r="AC8" s="30"/>
      <c r="AD8" s="29"/>
      <c r="AE8" s="30"/>
      <c r="AF8" s="29"/>
      <c r="AG8" s="31">
        <f>F8*H8</f>
        <v>524.64</v>
      </c>
      <c r="AH8" s="32">
        <f>I8+J8+K8+L8+M8+N8+O8+P8+Q8+R8+S8+T8+U8+V8+W8+X8+Y8+Z8+AA8+AB8+AC8+AD8+AE8+AF8</f>
        <v>647930.4</v>
      </c>
    </row>
    <row r="9" spans="1:34" ht="31.5" customHeight="1" x14ac:dyDescent="0.25">
      <c r="A9" s="21">
        <f t="shared" ref="A9:A24" si="4">A8+1</f>
        <v>3</v>
      </c>
      <c r="B9" s="22" t="s">
        <v>30</v>
      </c>
      <c r="C9" s="23">
        <v>1411</v>
      </c>
      <c r="D9" s="23">
        <f t="shared" si="1"/>
        <v>16.331018518518519</v>
      </c>
      <c r="E9" s="23">
        <f t="shared" si="2"/>
        <v>1.0887345679012346</v>
      </c>
      <c r="F9" s="23"/>
      <c r="G9" s="23">
        <f t="shared" si="3"/>
        <v>0</v>
      </c>
      <c r="H9" s="23">
        <v>2</v>
      </c>
      <c r="I9" s="24"/>
      <c r="J9" s="25"/>
      <c r="K9" s="24"/>
      <c r="L9" s="25"/>
      <c r="M9" s="26"/>
      <c r="N9" s="27"/>
      <c r="O9" s="26"/>
      <c r="P9" s="27"/>
      <c r="Q9" s="26"/>
      <c r="R9" s="33">
        <f>G9*16*86.47</f>
        <v>0</v>
      </c>
      <c r="S9" s="26"/>
      <c r="T9" s="27"/>
      <c r="U9" s="26"/>
      <c r="V9" s="27"/>
      <c r="W9" s="26"/>
      <c r="X9" s="27"/>
      <c r="Y9" s="26"/>
      <c r="Z9" s="27"/>
      <c r="AA9" s="28">
        <f>G9*15*86.4</f>
        <v>0</v>
      </c>
      <c r="AB9" s="29"/>
      <c r="AC9" s="30"/>
      <c r="AD9" s="29"/>
      <c r="AE9" s="30"/>
      <c r="AF9" s="29"/>
      <c r="AG9" s="31">
        <f t="shared" ref="AG9:AG15" si="5">F9*H9</f>
        <v>0</v>
      </c>
      <c r="AH9" s="32">
        <f t="shared" ref="AH9:AH16" si="6">I9+J9+K9+L9+M9+N9+O9+P9+Q9+R9+S9+T9+U9+V9+W9+X9+Y9+Z9+AA9+AB9+AC9+AD9+AE9+AF9</f>
        <v>0</v>
      </c>
    </row>
    <row r="10" spans="1:34" ht="31.5" customHeight="1" thickBot="1" x14ac:dyDescent="0.3">
      <c r="A10" s="21">
        <f t="shared" si="4"/>
        <v>4</v>
      </c>
      <c r="B10" s="22" t="s">
        <v>31</v>
      </c>
      <c r="C10" s="23">
        <v>1411</v>
      </c>
      <c r="D10" s="23">
        <f t="shared" si="1"/>
        <v>16.331018518518519</v>
      </c>
      <c r="E10" s="23">
        <f t="shared" si="2"/>
        <v>1.0887345679012346</v>
      </c>
      <c r="F10" s="23">
        <v>16.55</v>
      </c>
      <c r="G10" s="23">
        <f t="shared" si="3"/>
        <v>18.018557098765434</v>
      </c>
      <c r="H10" s="23">
        <v>2</v>
      </c>
      <c r="I10" s="24"/>
      <c r="J10" s="25"/>
      <c r="K10" s="24"/>
      <c r="L10" s="25"/>
      <c r="M10" s="26"/>
      <c r="N10" s="27"/>
      <c r="O10" s="26"/>
      <c r="P10" s="33">
        <f>G10*16*86.4</f>
        <v>24908.85333333334</v>
      </c>
      <c r="Q10" s="26"/>
      <c r="R10" s="33">
        <f>G10*16*86.4</f>
        <v>24908.85333333334</v>
      </c>
      <c r="S10" s="26"/>
      <c r="T10" s="27"/>
      <c r="U10" s="26"/>
      <c r="V10" s="27"/>
      <c r="W10" s="26"/>
      <c r="X10" s="27"/>
      <c r="Y10" s="26"/>
      <c r="Z10" s="27"/>
      <c r="AA10" s="26"/>
      <c r="AB10" s="29"/>
      <c r="AC10" s="30"/>
      <c r="AD10" s="29"/>
      <c r="AE10" s="30"/>
      <c r="AF10" s="29"/>
      <c r="AG10" s="31">
        <f t="shared" si="5"/>
        <v>33.1</v>
      </c>
      <c r="AH10" s="32">
        <f t="shared" si="6"/>
        <v>49817.70666666668</v>
      </c>
    </row>
    <row r="11" spans="1:34" ht="31.5" customHeight="1" thickBot="1" x14ac:dyDescent="0.3">
      <c r="A11" s="21">
        <f t="shared" si="4"/>
        <v>5</v>
      </c>
      <c r="B11" s="22" t="s">
        <v>32</v>
      </c>
      <c r="C11" s="23">
        <v>1411</v>
      </c>
      <c r="D11" s="23">
        <f t="shared" si="1"/>
        <v>16.331018518518519</v>
      </c>
      <c r="E11" s="23">
        <f t="shared" si="2"/>
        <v>1.0887345679012346</v>
      </c>
      <c r="F11" s="23"/>
      <c r="G11" s="23">
        <f t="shared" si="3"/>
        <v>0</v>
      </c>
      <c r="H11" s="23">
        <v>4</v>
      </c>
      <c r="I11" s="24"/>
      <c r="J11" s="25"/>
      <c r="K11" s="24"/>
      <c r="L11" s="25"/>
      <c r="M11" s="26"/>
      <c r="N11" s="27"/>
      <c r="O11" s="26"/>
      <c r="P11" s="27"/>
      <c r="Q11" s="28">
        <f>G11*15*86.4</f>
        <v>0</v>
      </c>
      <c r="R11" s="27"/>
      <c r="S11" s="26"/>
      <c r="T11" s="16">
        <f>G11*16*86.4</f>
        <v>0</v>
      </c>
      <c r="U11" s="26"/>
      <c r="V11" s="27"/>
      <c r="W11" s="28">
        <f>G11*15*86.4</f>
        <v>0</v>
      </c>
      <c r="X11" s="27"/>
      <c r="Y11" s="28">
        <f>G11*15*86.4</f>
        <v>0</v>
      </c>
      <c r="Z11" s="27"/>
      <c r="AA11" s="26"/>
      <c r="AB11" s="29"/>
      <c r="AC11" s="30"/>
      <c r="AD11" s="29"/>
      <c r="AE11" s="30"/>
      <c r="AF11" s="29"/>
      <c r="AG11" s="31">
        <f t="shared" si="5"/>
        <v>0</v>
      </c>
      <c r="AH11" s="32">
        <f t="shared" si="6"/>
        <v>0</v>
      </c>
    </row>
    <row r="12" spans="1:34" ht="31.5" customHeight="1" x14ac:dyDescent="0.25">
      <c r="A12" s="21">
        <f t="shared" si="4"/>
        <v>6</v>
      </c>
      <c r="B12" s="22" t="s">
        <v>33</v>
      </c>
      <c r="C12" s="23">
        <v>1235</v>
      </c>
      <c r="D12" s="23">
        <f t="shared" si="1"/>
        <v>14.293981481481481</v>
      </c>
      <c r="E12" s="23">
        <f t="shared" si="2"/>
        <v>0.95293209876543206</v>
      </c>
      <c r="F12" s="23"/>
      <c r="G12" s="23">
        <f t="shared" si="3"/>
        <v>0</v>
      </c>
      <c r="H12" s="23">
        <v>6</v>
      </c>
      <c r="I12" s="24"/>
      <c r="J12" s="25"/>
      <c r="K12" s="24"/>
      <c r="L12" s="25"/>
      <c r="M12" s="26"/>
      <c r="N12" s="27"/>
      <c r="O12" s="26"/>
      <c r="P12" s="33">
        <f>G12*16*86.4</f>
        <v>0</v>
      </c>
      <c r="Q12" s="26"/>
      <c r="R12" s="33">
        <f>G12*16*86.4</f>
        <v>0</v>
      </c>
      <c r="S12" s="28">
        <f>G12*15*86.4</f>
        <v>0</v>
      </c>
      <c r="T12" s="27"/>
      <c r="U12" s="26"/>
      <c r="V12" s="16">
        <f>G12*16*86.4</f>
        <v>0</v>
      </c>
      <c r="W12" s="28">
        <f>G12*15*86.4</f>
        <v>0</v>
      </c>
      <c r="X12" s="27"/>
      <c r="Y12" s="28">
        <f>G12*15*86.4</f>
        <v>0</v>
      </c>
      <c r="Z12" s="27"/>
      <c r="AA12" s="26"/>
      <c r="AB12" s="29"/>
      <c r="AC12" s="30"/>
      <c r="AD12" s="29"/>
      <c r="AE12" s="30"/>
      <c r="AF12" s="29"/>
      <c r="AG12" s="31">
        <f t="shared" si="5"/>
        <v>0</v>
      </c>
      <c r="AH12" s="32">
        <f t="shared" si="6"/>
        <v>0</v>
      </c>
    </row>
    <row r="13" spans="1:34" ht="31.5" customHeight="1" x14ac:dyDescent="0.25">
      <c r="A13" s="21">
        <f t="shared" si="4"/>
        <v>7</v>
      </c>
      <c r="B13" s="22" t="s">
        <v>34</v>
      </c>
      <c r="C13" s="23">
        <v>1411</v>
      </c>
      <c r="D13" s="23">
        <f t="shared" si="1"/>
        <v>16.331018518518519</v>
      </c>
      <c r="E13" s="23">
        <f t="shared" si="2"/>
        <v>1.0887345679012346</v>
      </c>
      <c r="F13" s="23"/>
      <c r="G13" s="23">
        <f t="shared" si="3"/>
        <v>0</v>
      </c>
      <c r="H13" s="23">
        <v>3</v>
      </c>
      <c r="I13" s="24"/>
      <c r="J13" s="25"/>
      <c r="K13" s="24"/>
      <c r="L13" s="25"/>
      <c r="M13" s="26"/>
      <c r="N13" s="27"/>
      <c r="O13" s="26"/>
      <c r="P13" s="33">
        <f>G13*16*86.4</f>
        <v>0</v>
      </c>
      <c r="Q13" s="26"/>
      <c r="R13" s="27"/>
      <c r="S13" s="26"/>
      <c r="T13" s="27"/>
      <c r="U13" s="28">
        <f>G13*15*86.4</f>
        <v>0</v>
      </c>
      <c r="V13" s="27"/>
      <c r="W13" s="28">
        <f>G13*15*86.4</f>
        <v>0</v>
      </c>
      <c r="X13" s="27"/>
      <c r="Y13" s="26"/>
      <c r="Z13" s="27"/>
      <c r="AA13" s="26"/>
      <c r="AB13" s="29"/>
      <c r="AC13" s="30"/>
      <c r="AD13" s="29"/>
      <c r="AE13" s="30"/>
      <c r="AF13" s="29"/>
      <c r="AG13" s="31">
        <f t="shared" si="5"/>
        <v>0</v>
      </c>
      <c r="AH13" s="32">
        <f t="shared" si="6"/>
        <v>0</v>
      </c>
    </row>
    <row r="14" spans="1:34" ht="31.5" customHeight="1" x14ac:dyDescent="0.25">
      <c r="A14" s="21">
        <f t="shared" si="4"/>
        <v>8</v>
      </c>
      <c r="B14" s="22" t="s">
        <v>35</v>
      </c>
      <c r="C14" s="23">
        <v>1411</v>
      </c>
      <c r="D14" s="23">
        <f t="shared" si="1"/>
        <v>16.331018518518519</v>
      </c>
      <c r="E14" s="23">
        <f t="shared" si="2"/>
        <v>1.0887345679012346</v>
      </c>
      <c r="F14" s="23"/>
      <c r="G14" s="23">
        <f t="shared" si="3"/>
        <v>0</v>
      </c>
      <c r="H14" s="23"/>
      <c r="I14" s="24"/>
      <c r="J14" s="25"/>
      <c r="K14" s="24"/>
      <c r="L14" s="25"/>
      <c r="M14" s="26"/>
      <c r="N14" s="27"/>
      <c r="O14" s="26"/>
      <c r="P14" s="27"/>
      <c r="Q14" s="26"/>
      <c r="R14" s="27"/>
      <c r="S14" s="26"/>
      <c r="T14" s="27"/>
      <c r="U14" s="26"/>
      <c r="V14" s="27"/>
      <c r="W14" s="26"/>
      <c r="X14" s="27"/>
      <c r="Y14" s="26"/>
      <c r="Z14" s="27"/>
      <c r="AA14" s="26"/>
      <c r="AB14" s="29"/>
      <c r="AC14" s="30"/>
      <c r="AD14" s="29"/>
      <c r="AE14" s="30"/>
      <c r="AF14" s="29"/>
      <c r="AG14" s="31">
        <f t="shared" si="5"/>
        <v>0</v>
      </c>
      <c r="AH14" s="32">
        <f t="shared" si="6"/>
        <v>0</v>
      </c>
    </row>
    <row r="15" spans="1:34" ht="31.5" customHeight="1" x14ac:dyDescent="0.25">
      <c r="A15" s="21">
        <f t="shared" si="4"/>
        <v>9</v>
      </c>
      <c r="B15" s="22" t="s">
        <v>36</v>
      </c>
      <c r="C15" s="23">
        <v>1411</v>
      </c>
      <c r="D15" s="23">
        <f t="shared" si="1"/>
        <v>16.331018518518519</v>
      </c>
      <c r="E15" s="23">
        <f t="shared" si="2"/>
        <v>1.0887345679012346</v>
      </c>
      <c r="F15" s="23">
        <v>3.35</v>
      </c>
      <c r="G15" s="23">
        <f t="shared" si="3"/>
        <v>3.6472608024691358</v>
      </c>
      <c r="H15" s="23">
        <v>6</v>
      </c>
      <c r="I15" s="24"/>
      <c r="J15" s="25"/>
      <c r="K15" s="24"/>
      <c r="L15" s="25"/>
      <c r="M15" s="26"/>
      <c r="N15" s="27"/>
      <c r="O15" s="28">
        <f>G15*15*86.4</f>
        <v>4726.8500000000004</v>
      </c>
      <c r="P15" s="27"/>
      <c r="Q15" s="28">
        <f>G15*15*86.4</f>
        <v>4726.8500000000004</v>
      </c>
      <c r="R15" s="27"/>
      <c r="S15" s="28">
        <f>G15*15*86.4</f>
        <v>4726.8500000000004</v>
      </c>
      <c r="T15" s="27"/>
      <c r="U15" s="28">
        <f>G15*15*86.4</f>
        <v>4726.8500000000004</v>
      </c>
      <c r="V15" s="27"/>
      <c r="W15" s="28">
        <f>G15*15*86.4</f>
        <v>4726.8500000000004</v>
      </c>
      <c r="X15" s="27"/>
      <c r="Y15" s="28">
        <f>G15*15*86.4</f>
        <v>4726.8500000000004</v>
      </c>
      <c r="Z15" s="27"/>
      <c r="AA15" s="26"/>
      <c r="AB15" s="29"/>
      <c r="AC15" s="30"/>
      <c r="AD15" s="29"/>
      <c r="AE15" s="30"/>
      <c r="AF15" s="29"/>
      <c r="AG15" s="31">
        <f t="shared" si="5"/>
        <v>20.100000000000001</v>
      </c>
      <c r="AH15" s="32">
        <f t="shared" si="6"/>
        <v>28361.1</v>
      </c>
    </row>
    <row r="16" spans="1:34" ht="31.5" customHeight="1" thickBot="1" x14ac:dyDescent="0.3">
      <c r="A16" s="21">
        <f t="shared" si="4"/>
        <v>10</v>
      </c>
      <c r="B16" s="34" t="s">
        <v>37</v>
      </c>
      <c r="C16" s="35">
        <v>1411</v>
      </c>
      <c r="D16" s="35">
        <f t="shared" si="1"/>
        <v>16.331018518518519</v>
      </c>
      <c r="E16" s="35">
        <f t="shared" si="2"/>
        <v>1.0887345679012346</v>
      </c>
      <c r="F16" s="35">
        <v>2.9</v>
      </c>
      <c r="G16" s="35">
        <f t="shared" si="3"/>
        <v>3.1573302469135802</v>
      </c>
      <c r="H16" s="35">
        <v>3</v>
      </c>
      <c r="I16" s="36"/>
      <c r="J16" s="37"/>
      <c r="K16" s="36"/>
      <c r="L16" s="37"/>
      <c r="M16" s="38"/>
      <c r="N16" s="39"/>
      <c r="O16" s="38"/>
      <c r="P16" s="39"/>
      <c r="Q16" s="38"/>
      <c r="R16" s="39"/>
      <c r="S16" s="40">
        <f>G16*15*86.4</f>
        <v>4091.9</v>
      </c>
      <c r="T16" s="39"/>
      <c r="U16" s="28">
        <f>G16*15*86.4</f>
        <v>4091.9</v>
      </c>
      <c r="V16" s="39"/>
      <c r="W16" s="28">
        <f>G16*15*86.4</f>
        <v>4091.9</v>
      </c>
      <c r="X16" s="39"/>
      <c r="Y16" s="38"/>
      <c r="Z16" s="39"/>
      <c r="AA16" s="38"/>
      <c r="AB16" s="41"/>
      <c r="AC16" s="42"/>
      <c r="AD16" s="41"/>
      <c r="AE16" s="42"/>
      <c r="AF16" s="41"/>
      <c r="AG16" s="43">
        <f>F16*H16</f>
        <v>8.6999999999999993</v>
      </c>
      <c r="AH16" s="44">
        <f t="shared" si="6"/>
        <v>12275.7</v>
      </c>
    </row>
    <row r="17" spans="1:34" ht="45" customHeight="1" x14ac:dyDescent="0.25">
      <c r="A17" s="21">
        <f t="shared" si="4"/>
        <v>11</v>
      </c>
      <c r="B17" s="86" t="s">
        <v>38</v>
      </c>
      <c r="C17" s="45"/>
      <c r="D17" s="45"/>
      <c r="E17" s="45"/>
      <c r="F17" s="45"/>
      <c r="G17" s="45"/>
      <c r="H17" s="46"/>
      <c r="I17" s="47">
        <f>I7+I8+I9+I10+I11+I12+I13+I14+I15+I16</f>
        <v>0</v>
      </c>
      <c r="J17" s="48">
        <f>J7+J8+J9+J10+J11+J12+J13+J14+J15+J16</f>
        <v>0</v>
      </c>
      <c r="K17" s="47">
        <f>K7+K8+K9+K10+K11+K12+K13+K14+K15+K16</f>
        <v>0</v>
      </c>
      <c r="L17" s="48">
        <f>L7+L8+L9+L10+L11+L12+L13+L14+L15+L16</f>
        <v>0</v>
      </c>
      <c r="M17" s="47">
        <f t="shared" ref="M17:AF17" si="7">M7+M8+M9+M10+M11+M12+M13+M14+M15+M16</f>
        <v>0</v>
      </c>
      <c r="N17" s="48">
        <f t="shared" si="7"/>
        <v>0</v>
      </c>
      <c r="O17" s="47">
        <f t="shared" si="7"/>
        <v>168043.25</v>
      </c>
      <c r="P17" s="48">
        <f t="shared" si="7"/>
        <v>24908.85333333334</v>
      </c>
      <c r="Q17" s="47">
        <f t="shared" si="7"/>
        <v>4726.8500000000004</v>
      </c>
      <c r="R17" s="48">
        <f t="shared" si="7"/>
        <v>24908.85333333334</v>
      </c>
      <c r="S17" s="47">
        <f t="shared" si="7"/>
        <v>170801.35</v>
      </c>
      <c r="T17" s="48">
        <f t="shared" si="7"/>
        <v>1422.7200000000003</v>
      </c>
      <c r="U17" s="47">
        <f t="shared" si="7"/>
        <v>170801.35</v>
      </c>
      <c r="V17" s="48">
        <f t="shared" si="7"/>
        <v>1422.7200000000003</v>
      </c>
      <c r="W17" s="47">
        <f t="shared" si="7"/>
        <v>170801.35</v>
      </c>
      <c r="X17" s="48">
        <f t="shared" si="7"/>
        <v>0</v>
      </c>
      <c r="Y17" s="47">
        <f t="shared" si="7"/>
        <v>4726.8500000000004</v>
      </c>
      <c r="Z17" s="48">
        <f t="shared" si="7"/>
        <v>0</v>
      </c>
      <c r="AA17" s="47">
        <f t="shared" si="7"/>
        <v>0</v>
      </c>
      <c r="AB17" s="48">
        <f t="shared" si="7"/>
        <v>0</v>
      </c>
      <c r="AC17" s="47">
        <f t="shared" si="7"/>
        <v>0</v>
      </c>
      <c r="AD17" s="48">
        <f t="shared" si="7"/>
        <v>0</v>
      </c>
      <c r="AE17" s="47">
        <f t="shared" si="7"/>
        <v>0</v>
      </c>
      <c r="AF17" s="48">
        <f t="shared" si="7"/>
        <v>0</v>
      </c>
      <c r="AG17" s="47">
        <f>AG7+AG8+AG9+AG10+AG11+AG12+AG13+AG14+AG15+AG16</f>
        <v>589.78000000000009</v>
      </c>
      <c r="AH17" s="48">
        <f>I17+J17+K17+L17+M17+N17+O17+P17+Q17+R17+S17+T17+U17+V17+W17+X17+Y17+Z17+AA17+AB17+AC17+AD17+AE17+AF17</f>
        <v>742564.14666666661</v>
      </c>
    </row>
    <row r="18" spans="1:34" ht="31.5" customHeight="1" x14ac:dyDescent="0.25">
      <c r="A18" s="21">
        <f t="shared" si="4"/>
        <v>12</v>
      </c>
      <c r="B18" s="22" t="s">
        <v>39</v>
      </c>
      <c r="C18" s="49"/>
      <c r="D18" s="49"/>
      <c r="E18" s="49"/>
      <c r="F18" s="49"/>
      <c r="G18" s="49"/>
      <c r="H18" s="49"/>
      <c r="I18" s="50">
        <v>0.9</v>
      </c>
      <c r="J18" s="51">
        <f>I18</f>
        <v>0.9</v>
      </c>
      <c r="K18" s="50">
        <v>0.9</v>
      </c>
      <c r="L18" s="51">
        <f t="shared" ref="L18:L21" si="8">K18</f>
        <v>0.9</v>
      </c>
      <c r="M18" s="50">
        <v>0.9</v>
      </c>
      <c r="N18" s="51">
        <f t="shared" ref="N18:N21" si="9">M18</f>
        <v>0.9</v>
      </c>
      <c r="O18" s="50">
        <v>0.9</v>
      </c>
      <c r="P18" s="51">
        <f t="shared" ref="P18:P21" si="10">O18</f>
        <v>0.9</v>
      </c>
      <c r="Q18" s="50">
        <v>0.9</v>
      </c>
      <c r="R18" s="51">
        <f t="shared" ref="R18:R21" si="11">Q18</f>
        <v>0.9</v>
      </c>
      <c r="S18" s="50">
        <v>0.9</v>
      </c>
      <c r="T18" s="51">
        <f t="shared" ref="T18:T21" si="12">S18</f>
        <v>0.9</v>
      </c>
      <c r="U18" s="50">
        <v>0.9</v>
      </c>
      <c r="V18" s="51">
        <f t="shared" ref="V18:V21" si="13">U18</f>
        <v>0.9</v>
      </c>
      <c r="W18" s="50">
        <v>0.9</v>
      </c>
      <c r="X18" s="51">
        <f t="shared" ref="X18:X21" si="14">W18</f>
        <v>0.9</v>
      </c>
      <c r="Y18" s="50">
        <v>0.9</v>
      </c>
      <c r="Z18" s="51">
        <f t="shared" ref="Z18:Z21" si="15">Y18</f>
        <v>0.9</v>
      </c>
      <c r="AA18" s="50">
        <v>0.9</v>
      </c>
      <c r="AB18" s="51">
        <f t="shared" ref="AB18:AB21" si="16">AA18</f>
        <v>0.9</v>
      </c>
      <c r="AC18" s="50">
        <v>0.9</v>
      </c>
      <c r="AD18" s="51">
        <f t="shared" ref="AD18:AD21" si="17">AC18</f>
        <v>0.9</v>
      </c>
      <c r="AE18" s="50">
        <v>0.9</v>
      </c>
      <c r="AF18" s="51">
        <f t="shared" ref="AF18:AF21" si="18">AE18</f>
        <v>0.9</v>
      </c>
      <c r="AG18" s="52"/>
      <c r="AH18" s="53"/>
    </row>
    <row r="19" spans="1:34" ht="31.5" customHeight="1" x14ac:dyDescent="0.25">
      <c r="A19" s="21">
        <f t="shared" si="4"/>
        <v>13</v>
      </c>
      <c r="B19" s="22" t="s">
        <v>40</v>
      </c>
      <c r="C19" s="54"/>
      <c r="D19" s="54"/>
      <c r="E19" s="54"/>
      <c r="F19" s="54"/>
      <c r="G19" s="55"/>
      <c r="H19" s="55"/>
      <c r="I19" s="56">
        <v>0.9</v>
      </c>
      <c r="J19" s="57">
        <f>I19</f>
        <v>0.9</v>
      </c>
      <c r="K19" s="56">
        <v>0.9</v>
      </c>
      <c r="L19" s="57">
        <f t="shared" si="8"/>
        <v>0.9</v>
      </c>
      <c r="M19" s="56">
        <v>0.9</v>
      </c>
      <c r="N19" s="57">
        <f t="shared" si="9"/>
        <v>0.9</v>
      </c>
      <c r="O19" s="56">
        <v>0.9</v>
      </c>
      <c r="P19" s="57">
        <f t="shared" si="10"/>
        <v>0.9</v>
      </c>
      <c r="Q19" s="56">
        <v>0.9</v>
      </c>
      <c r="R19" s="57">
        <f t="shared" si="11"/>
        <v>0.9</v>
      </c>
      <c r="S19" s="56">
        <v>0.9</v>
      </c>
      <c r="T19" s="57">
        <f t="shared" si="12"/>
        <v>0.9</v>
      </c>
      <c r="U19" s="56">
        <v>0.9</v>
      </c>
      <c r="V19" s="57">
        <f t="shared" si="13"/>
        <v>0.9</v>
      </c>
      <c r="W19" s="56">
        <v>0.9</v>
      </c>
      <c r="X19" s="57">
        <f t="shared" si="14"/>
        <v>0.9</v>
      </c>
      <c r="Y19" s="56">
        <v>0.9</v>
      </c>
      <c r="Z19" s="57">
        <f t="shared" si="15"/>
        <v>0.9</v>
      </c>
      <c r="AA19" s="56">
        <v>0.9</v>
      </c>
      <c r="AB19" s="57">
        <f t="shared" si="16"/>
        <v>0.9</v>
      </c>
      <c r="AC19" s="56">
        <v>0.9</v>
      </c>
      <c r="AD19" s="57">
        <f t="shared" si="17"/>
        <v>0.9</v>
      </c>
      <c r="AE19" s="56">
        <v>0.9</v>
      </c>
      <c r="AF19" s="57">
        <f t="shared" si="18"/>
        <v>0.9</v>
      </c>
      <c r="AG19" s="52"/>
      <c r="AH19" s="53"/>
    </row>
    <row r="20" spans="1:34" ht="31.5" customHeight="1" x14ac:dyDescent="0.25">
      <c r="A20" s="21">
        <f t="shared" si="4"/>
        <v>14</v>
      </c>
      <c r="B20" s="22" t="s">
        <v>41</v>
      </c>
      <c r="C20" s="49"/>
      <c r="D20" s="49"/>
      <c r="E20" s="49"/>
      <c r="F20" s="49"/>
      <c r="G20" s="49"/>
      <c r="H20" s="49"/>
      <c r="I20" s="52">
        <v>0.85</v>
      </c>
      <c r="J20" s="53">
        <f>I20</f>
        <v>0.85</v>
      </c>
      <c r="K20" s="52">
        <v>0.85</v>
      </c>
      <c r="L20" s="53">
        <f t="shared" si="8"/>
        <v>0.85</v>
      </c>
      <c r="M20" s="52">
        <v>0.85</v>
      </c>
      <c r="N20" s="53">
        <f t="shared" si="9"/>
        <v>0.85</v>
      </c>
      <c r="O20" s="52">
        <v>0.85</v>
      </c>
      <c r="P20" s="53">
        <f t="shared" si="10"/>
        <v>0.85</v>
      </c>
      <c r="Q20" s="52">
        <v>0.85</v>
      </c>
      <c r="R20" s="53">
        <f t="shared" si="11"/>
        <v>0.85</v>
      </c>
      <c r="S20" s="52">
        <v>0.85</v>
      </c>
      <c r="T20" s="53">
        <f t="shared" si="12"/>
        <v>0.85</v>
      </c>
      <c r="U20" s="52">
        <v>0.85</v>
      </c>
      <c r="V20" s="53">
        <f t="shared" si="13"/>
        <v>0.85</v>
      </c>
      <c r="W20" s="52">
        <v>0.85</v>
      </c>
      <c r="X20" s="53">
        <f t="shared" si="14"/>
        <v>0.85</v>
      </c>
      <c r="Y20" s="52">
        <v>0.85</v>
      </c>
      <c r="Z20" s="53">
        <f t="shared" si="15"/>
        <v>0.85</v>
      </c>
      <c r="AA20" s="52">
        <v>0.85</v>
      </c>
      <c r="AB20" s="53">
        <f t="shared" si="16"/>
        <v>0.85</v>
      </c>
      <c r="AC20" s="52">
        <v>0.85</v>
      </c>
      <c r="AD20" s="53">
        <f t="shared" si="17"/>
        <v>0.85</v>
      </c>
      <c r="AE20" s="52">
        <v>0.85</v>
      </c>
      <c r="AF20" s="53">
        <f t="shared" si="18"/>
        <v>0.85</v>
      </c>
      <c r="AG20" s="52"/>
      <c r="AH20" s="53"/>
    </row>
    <row r="21" spans="1:34" ht="31.5" customHeight="1" x14ac:dyDescent="0.25">
      <c r="A21" s="21">
        <f t="shared" si="4"/>
        <v>15</v>
      </c>
      <c r="B21" s="22" t="s">
        <v>42</v>
      </c>
      <c r="C21" s="49"/>
      <c r="D21" s="49"/>
      <c r="E21" s="49"/>
      <c r="F21" s="49"/>
      <c r="G21" s="49"/>
      <c r="H21" s="49"/>
      <c r="I21" s="52">
        <v>0.83</v>
      </c>
      <c r="J21" s="53">
        <f>I21</f>
        <v>0.83</v>
      </c>
      <c r="K21" s="52">
        <v>0.83</v>
      </c>
      <c r="L21" s="53">
        <f t="shared" si="8"/>
        <v>0.83</v>
      </c>
      <c r="M21" s="52">
        <v>0.83</v>
      </c>
      <c r="N21" s="53">
        <f t="shared" si="9"/>
        <v>0.83</v>
      </c>
      <c r="O21" s="52">
        <v>0.83</v>
      </c>
      <c r="P21" s="53">
        <f t="shared" si="10"/>
        <v>0.83</v>
      </c>
      <c r="Q21" s="52">
        <v>0.83</v>
      </c>
      <c r="R21" s="53">
        <f t="shared" si="11"/>
        <v>0.83</v>
      </c>
      <c r="S21" s="52">
        <v>0.83</v>
      </c>
      <c r="T21" s="53">
        <f t="shared" si="12"/>
        <v>0.83</v>
      </c>
      <c r="U21" s="52">
        <v>0.83</v>
      </c>
      <c r="V21" s="53">
        <f t="shared" si="13"/>
        <v>0.83</v>
      </c>
      <c r="W21" s="52">
        <v>0.83</v>
      </c>
      <c r="X21" s="53">
        <f t="shared" si="14"/>
        <v>0.83</v>
      </c>
      <c r="Y21" s="52">
        <v>0.83</v>
      </c>
      <c r="Z21" s="53">
        <f t="shared" si="15"/>
        <v>0.83</v>
      </c>
      <c r="AA21" s="52">
        <v>0.83</v>
      </c>
      <c r="AB21" s="53">
        <f t="shared" si="16"/>
        <v>0.83</v>
      </c>
      <c r="AC21" s="52">
        <v>0.83</v>
      </c>
      <c r="AD21" s="53">
        <f t="shared" si="17"/>
        <v>0.83</v>
      </c>
      <c r="AE21" s="52">
        <v>0.83</v>
      </c>
      <c r="AF21" s="53">
        <f t="shared" si="18"/>
        <v>0.83</v>
      </c>
      <c r="AG21" s="52"/>
      <c r="AH21" s="53"/>
    </row>
    <row r="22" spans="1:34" ht="31.5" customHeight="1" x14ac:dyDescent="0.25">
      <c r="A22" s="21">
        <f t="shared" si="4"/>
        <v>16</v>
      </c>
      <c r="B22" s="22" t="s">
        <v>43</v>
      </c>
      <c r="C22" s="49"/>
      <c r="D22" s="49"/>
      <c r="E22" s="49"/>
      <c r="F22" s="49"/>
      <c r="G22" s="49"/>
      <c r="H22" s="49"/>
      <c r="I22" s="52">
        <f>I18*I19*I20*I21</f>
        <v>0.57145499999999994</v>
      </c>
      <c r="J22" s="53">
        <f>J18*J19*J20*J21</f>
        <v>0.57145499999999994</v>
      </c>
      <c r="K22" s="52">
        <f t="shared" ref="K22:AF22" si="19">K18*K19*K20*K21</f>
        <v>0.57145499999999994</v>
      </c>
      <c r="L22" s="53">
        <f t="shared" si="19"/>
        <v>0.57145499999999994</v>
      </c>
      <c r="M22" s="52">
        <f t="shared" si="19"/>
        <v>0.57145499999999994</v>
      </c>
      <c r="N22" s="53">
        <f t="shared" si="19"/>
        <v>0.57145499999999994</v>
      </c>
      <c r="O22" s="52">
        <f>O18*O19*O20*O21</f>
        <v>0.57145499999999994</v>
      </c>
      <c r="P22" s="53">
        <f t="shared" si="19"/>
        <v>0.57145499999999994</v>
      </c>
      <c r="Q22" s="52">
        <f t="shared" si="19"/>
        <v>0.57145499999999994</v>
      </c>
      <c r="R22" s="53">
        <f t="shared" si="19"/>
        <v>0.57145499999999994</v>
      </c>
      <c r="S22" s="52">
        <f t="shared" si="19"/>
        <v>0.57145499999999994</v>
      </c>
      <c r="T22" s="53">
        <f t="shared" si="19"/>
        <v>0.57145499999999994</v>
      </c>
      <c r="U22" s="52">
        <f t="shared" si="19"/>
        <v>0.57145499999999994</v>
      </c>
      <c r="V22" s="53">
        <f t="shared" si="19"/>
        <v>0.57145499999999994</v>
      </c>
      <c r="W22" s="52">
        <f t="shared" si="19"/>
        <v>0.57145499999999994</v>
      </c>
      <c r="X22" s="53">
        <f t="shared" si="19"/>
        <v>0.57145499999999994</v>
      </c>
      <c r="Y22" s="52">
        <f t="shared" si="19"/>
        <v>0.57145499999999994</v>
      </c>
      <c r="Z22" s="53">
        <f t="shared" si="19"/>
        <v>0.57145499999999994</v>
      </c>
      <c r="AA22" s="52">
        <f t="shared" si="19"/>
        <v>0.57145499999999994</v>
      </c>
      <c r="AB22" s="53">
        <f t="shared" si="19"/>
        <v>0.57145499999999994</v>
      </c>
      <c r="AC22" s="52">
        <f t="shared" si="19"/>
        <v>0.57145499999999994</v>
      </c>
      <c r="AD22" s="53">
        <f t="shared" si="19"/>
        <v>0.57145499999999994</v>
      </c>
      <c r="AE22" s="52">
        <f t="shared" si="19"/>
        <v>0.57145499999999994</v>
      </c>
      <c r="AF22" s="53">
        <f t="shared" si="19"/>
        <v>0.57145499999999994</v>
      </c>
      <c r="AG22" s="52"/>
      <c r="AH22" s="53"/>
    </row>
    <row r="23" spans="1:34" ht="31.5" customHeight="1" x14ac:dyDescent="0.25">
      <c r="A23" s="21">
        <f t="shared" si="4"/>
        <v>17</v>
      </c>
      <c r="B23" s="22" t="s">
        <v>44</v>
      </c>
      <c r="C23" s="49"/>
      <c r="D23" s="49"/>
      <c r="E23" s="49"/>
      <c r="F23" s="49"/>
      <c r="G23" s="49"/>
      <c r="H23" s="49"/>
      <c r="I23" s="58">
        <f>I17/I22</f>
        <v>0</v>
      </c>
      <c r="J23" s="59">
        <f>J17/J22</f>
        <v>0</v>
      </c>
      <c r="K23" s="58">
        <f t="shared" ref="K23:AE23" si="20">K17/K22</f>
        <v>0</v>
      </c>
      <c r="L23" s="59">
        <f t="shared" si="20"/>
        <v>0</v>
      </c>
      <c r="M23" s="58">
        <f t="shared" si="20"/>
        <v>0</v>
      </c>
      <c r="N23" s="59">
        <f t="shared" si="20"/>
        <v>0</v>
      </c>
      <c r="O23" s="58">
        <f>O17/O22</f>
        <v>294062.08712847036</v>
      </c>
      <c r="P23" s="59">
        <f t="shared" si="20"/>
        <v>43588.47736625516</v>
      </c>
      <c r="Q23" s="58">
        <f t="shared" si="20"/>
        <v>8271.6049382716064</v>
      </c>
      <c r="R23" s="59">
        <f t="shared" si="20"/>
        <v>43588.47736625516</v>
      </c>
      <c r="S23" s="58">
        <f t="shared" si="20"/>
        <v>298888.53890507569</v>
      </c>
      <c r="T23" s="59">
        <f t="shared" si="20"/>
        <v>2489.6448539255066</v>
      </c>
      <c r="U23" s="58">
        <f t="shared" si="20"/>
        <v>298888.53890507569</v>
      </c>
      <c r="V23" s="59">
        <f t="shared" si="20"/>
        <v>2489.6448539255066</v>
      </c>
      <c r="W23" s="58">
        <f t="shared" si="20"/>
        <v>298888.53890507569</v>
      </c>
      <c r="X23" s="59">
        <f t="shared" si="20"/>
        <v>0</v>
      </c>
      <c r="Y23" s="58">
        <f t="shared" si="20"/>
        <v>8271.6049382716064</v>
      </c>
      <c r="Z23" s="59">
        <f t="shared" si="20"/>
        <v>0</v>
      </c>
      <c r="AA23" s="58">
        <f t="shared" si="20"/>
        <v>0</v>
      </c>
      <c r="AB23" s="59">
        <f t="shared" si="20"/>
        <v>0</v>
      </c>
      <c r="AC23" s="58">
        <f t="shared" si="20"/>
        <v>0</v>
      </c>
      <c r="AD23" s="59">
        <f t="shared" si="20"/>
        <v>0</v>
      </c>
      <c r="AE23" s="58">
        <f t="shared" si="20"/>
        <v>0</v>
      </c>
      <c r="AF23" s="59">
        <f>AF17/AF22</f>
        <v>0</v>
      </c>
      <c r="AG23" s="58"/>
      <c r="AH23" s="59">
        <f>I23+J23+K23+L23+M23+N23+O23+P23+Q23+R23+S23+T23+U23+V23+W23+X23+Y23+Z23+AA23+AB23+AC23+AD23+AE23+AF23</f>
        <v>1299427.158160602</v>
      </c>
    </row>
    <row r="24" spans="1:34" ht="31.5" customHeight="1" thickBot="1" x14ac:dyDescent="0.3">
      <c r="A24" s="21">
        <f t="shared" si="4"/>
        <v>18</v>
      </c>
      <c r="B24" s="34" t="s">
        <v>45</v>
      </c>
      <c r="C24" s="60"/>
      <c r="D24" s="60"/>
      <c r="E24" s="60"/>
      <c r="F24" s="60"/>
      <c r="G24" s="60"/>
      <c r="H24" s="60"/>
      <c r="I24" s="61">
        <f>I23/(15*86400)</f>
        <v>0</v>
      </c>
      <c r="J24" s="62">
        <f>J23/(15*86400)</f>
        <v>0</v>
      </c>
      <c r="K24" s="61">
        <f t="shared" ref="K24:AF24" si="21">K23/(15*86400)</f>
        <v>0</v>
      </c>
      <c r="L24" s="62">
        <f t="shared" si="21"/>
        <v>0</v>
      </c>
      <c r="M24" s="61">
        <f t="shared" si="21"/>
        <v>0</v>
      </c>
      <c r="N24" s="62">
        <f t="shared" si="21"/>
        <v>0</v>
      </c>
      <c r="O24" s="61">
        <f t="shared" si="21"/>
        <v>0.22689975858678268</v>
      </c>
      <c r="P24" s="62">
        <f t="shared" si="21"/>
        <v>3.3633084387542561E-2</v>
      </c>
      <c r="Q24" s="61">
        <f t="shared" si="21"/>
        <v>6.3824112178021654E-3</v>
      </c>
      <c r="R24" s="62">
        <f t="shared" si="21"/>
        <v>3.3633084387542561E-2</v>
      </c>
      <c r="S24" s="61">
        <f t="shared" si="21"/>
        <v>0.23062387261194112</v>
      </c>
      <c r="T24" s="62">
        <f t="shared" si="21"/>
        <v>1.9210222638314095E-3</v>
      </c>
      <c r="U24" s="61">
        <f t="shared" si="21"/>
        <v>0.23062387261194112</v>
      </c>
      <c r="V24" s="62">
        <f t="shared" si="21"/>
        <v>1.9210222638314095E-3</v>
      </c>
      <c r="W24" s="61">
        <f t="shared" si="21"/>
        <v>0.23062387261194112</v>
      </c>
      <c r="X24" s="62">
        <f t="shared" si="21"/>
        <v>0</v>
      </c>
      <c r="Y24" s="61">
        <f t="shared" si="21"/>
        <v>6.3824112178021654E-3</v>
      </c>
      <c r="Z24" s="62">
        <f t="shared" si="21"/>
        <v>0</v>
      </c>
      <c r="AA24" s="61">
        <f t="shared" si="21"/>
        <v>0</v>
      </c>
      <c r="AB24" s="62">
        <f t="shared" si="21"/>
        <v>0</v>
      </c>
      <c r="AC24" s="61">
        <f t="shared" si="21"/>
        <v>0</v>
      </c>
      <c r="AD24" s="62">
        <f t="shared" si="21"/>
        <v>0</v>
      </c>
      <c r="AE24" s="61">
        <f t="shared" si="21"/>
        <v>0</v>
      </c>
      <c r="AF24" s="62">
        <f t="shared" si="21"/>
        <v>0</v>
      </c>
      <c r="AG24" s="61"/>
      <c r="AH24" s="62"/>
    </row>
  </sheetData>
  <mergeCells count="24">
    <mergeCell ref="AE4:AF4"/>
    <mergeCell ref="AG4:AH4"/>
    <mergeCell ref="S4:T4"/>
    <mergeCell ref="U4:V4"/>
    <mergeCell ref="W4:X4"/>
    <mergeCell ref="Y4:Z4"/>
    <mergeCell ref="AA4:AB4"/>
    <mergeCell ref="AC4:AD4"/>
    <mergeCell ref="Q4:R4"/>
    <mergeCell ref="A1:AH1"/>
    <mergeCell ref="A2:AH2"/>
    <mergeCell ref="A3:AH3"/>
    <mergeCell ref="A4:A5"/>
    <mergeCell ref="B4:B5"/>
    <mergeCell ref="C4:C5"/>
    <mergeCell ref="D4:D5"/>
    <mergeCell ref="E4:E5"/>
    <mergeCell ref="F4:F5"/>
    <mergeCell ref="G4:G5"/>
    <mergeCell ref="H4:H5"/>
    <mergeCell ref="I4:J4"/>
    <mergeCell ref="K4:L4"/>
    <mergeCell ref="M4:N4"/>
    <mergeCell ref="O4:P4"/>
  </mergeCells>
  <pageMargins left="0.7" right="0.7" top="0.75" bottom="0.75" header="0.3" footer="0.3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ტირიფონის სარწყავი სისტემა</vt:lpstr>
      <vt:lpstr>არბო-დიცის სარწყავი სისტემა</vt:lpstr>
      <vt:lpstr>ძევერა-შერთული</vt:lpstr>
      <vt:lpstr>კარბი მერეთი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Sopio Kebadze</dc:creator>
  <cp:lastModifiedBy>Tamaz Kereselidze</cp:lastModifiedBy>
  <dcterms:created xsi:type="dcterms:W3CDTF">2015-06-05T18:17:20Z</dcterms:created>
  <dcterms:modified xsi:type="dcterms:W3CDTF">2024-10-23T13:41:33Z</dcterms:modified>
</cp:coreProperties>
</file>